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371 AC-KP 2022-2024 KP040324\"/>
    </mc:Choice>
  </mc:AlternateContent>
  <xr:revisionPtr revIDLastSave="0" documentId="8_{A23D7D84-2341-40A2-95A9-B3FDADA68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PT-ACs 2020-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7" i="1"/>
  <c r="K37" i="1"/>
  <c r="L37" i="1"/>
  <c r="N37" i="1"/>
  <c r="O37" i="1"/>
  <c r="P37" i="1"/>
  <c r="Q37" i="1"/>
  <c r="G37" i="1"/>
  <c r="H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Q34" i="1"/>
  <c r="P34" i="1"/>
  <c r="O34" i="1"/>
  <c r="N34" i="1"/>
  <c r="L34" i="1"/>
  <c r="K34" i="1"/>
  <c r="J34" i="1"/>
  <c r="I34" i="1"/>
  <c r="G34" i="1"/>
  <c r="S33" i="1"/>
  <c r="M33" i="1"/>
  <c r="G33" i="1"/>
  <c r="F33" i="1"/>
  <c r="E33" i="1"/>
  <c r="D33" i="1"/>
  <c r="C33" i="1"/>
  <c r="B33" i="1"/>
  <c r="S32" i="1"/>
  <c r="M32" i="1"/>
  <c r="G32" i="1"/>
  <c r="F32" i="1"/>
  <c r="E32" i="1"/>
  <c r="D32" i="1"/>
  <c r="C32" i="1"/>
  <c r="B32" i="1"/>
  <c r="S31" i="1"/>
  <c r="M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Q30" i="1"/>
  <c r="P30" i="1"/>
  <c r="O30" i="1"/>
  <c r="N30" i="1"/>
  <c r="L30" i="1"/>
  <c r="K30" i="1"/>
  <c r="J30" i="1"/>
  <c r="J24" i="1" s="1"/>
  <c r="I30" i="1"/>
  <c r="G30" i="1"/>
  <c r="M29" i="1"/>
  <c r="G29" i="1"/>
  <c r="F29" i="1"/>
  <c r="E29" i="1"/>
  <c r="D29" i="1"/>
  <c r="C29" i="1"/>
  <c r="B29" i="1"/>
  <c r="M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Q27" i="1"/>
  <c r="P27" i="1"/>
  <c r="O27" i="1"/>
  <c r="O24" i="1" s="1"/>
  <c r="N27" i="1"/>
  <c r="L27" i="1"/>
  <c r="K27" i="1"/>
  <c r="K24" i="1" s="1"/>
  <c r="J27" i="1"/>
  <c r="I27" i="1"/>
  <c r="G27" i="1"/>
  <c r="Q24" i="1"/>
  <c r="P24" i="1"/>
  <c r="N24" i="1"/>
  <c r="L24" i="1"/>
  <c r="I24" i="1"/>
  <c r="G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Q23" i="1"/>
  <c r="P23" i="1"/>
  <c r="O23" i="1"/>
  <c r="O14" i="1" s="1"/>
  <c r="N23" i="1"/>
  <c r="N14" i="1" s="1"/>
  <c r="L23" i="1"/>
  <c r="K23" i="1"/>
  <c r="K14" i="1" s="1"/>
  <c r="J23" i="1"/>
  <c r="J14" i="1" s="1"/>
  <c r="I23" i="1"/>
  <c r="G23" i="1"/>
  <c r="S22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Q14" i="1"/>
  <c r="P14" i="1"/>
  <c r="L14" i="1"/>
  <c r="I14" i="1"/>
  <c r="G14" i="1"/>
  <c r="AG13" i="1"/>
  <c r="AG35" i="1" s="1"/>
  <c r="AF13" i="1"/>
  <c r="AF35" i="1" s="1"/>
  <c r="AE13" i="1"/>
  <c r="AE35" i="1" s="1"/>
  <c r="AD13" i="1"/>
  <c r="AD35" i="1" s="1"/>
  <c r="AC13" i="1"/>
  <c r="AC35" i="1" s="1"/>
  <c r="AB13" i="1"/>
  <c r="AB35" i="1" s="1"/>
  <c r="AA13" i="1"/>
  <c r="AA35" i="1" s="1"/>
  <c r="Z13" i="1"/>
  <c r="Z35" i="1" s="1"/>
  <c r="Y13" i="1"/>
  <c r="Y35" i="1" s="1"/>
  <c r="X13" i="1"/>
  <c r="X35" i="1" s="1"/>
  <c r="W13" i="1"/>
  <c r="W35" i="1" s="1"/>
  <c r="V13" i="1"/>
  <c r="V35" i="1" s="1"/>
  <c r="U13" i="1"/>
  <c r="U35" i="1" s="1"/>
  <c r="Q13" i="1"/>
  <c r="Q7" i="1" s="1"/>
  <c r="Q35" i="1" s="1"/>
  <c r="P13" i="1"/>
  <c r="P7" i="1" s="1"/>
  <c r="P35" i="1" s="1"/>
  <c r="O13" i="1"/>
  <c r="N13" i="1"/>
  <c r="N7" i="1" s="1"/>
  <c r="J13" i="1"/>
  <c r="J7" i="1" s="1"/>
  <c r="J35" i="1" s="1"/>
  <c r="I13" i="1"/>
  <c r="G13" i="1"/>
  <c r="G7" i="1" s="1"/>
  <c r="G35" i="1" s="1"/>
  <c r="M12" i="1"/>
  <c r="L12" i="1"/>
  <c r="K12" i="1"/>
  <c r="H12" i="1"/>
  <c r="C12" i="1"/>
  <c r="M11" i="1"/>
  <c r="L11" i="1"/>
  <c r="H11" i="1"/>
  <c r="C11" i="1"/>
  <c r="M10" i="1"/>
  <c r="K10" i="1"/>
  <c r="H10" i="1"/>
  <c r="C10" i="1"/>
  <c r="M9" i="1"/>
  <c r="L9" i="1"/>
  <c r="L13" i="1" s="1"/>
  <c r="L7" i="1" s="1"/>
  <c r="L35" i="1" s="1"/>
  <c r="K9" i="1"/>
  <c r="K13" i="1" s="1"/>
  <c r="K7" i="1" s="1"/>
  <c r="H9" i="1"/>
  <c r="C9" i="1"/>
  <c r="M8" i="1"/>
  <c r="K8" i="1"/>
  <c r="H8" i="1"/>
  <c r="C8" i="1"/>
  <c r="O7" i="1"/>
  <c r="O35" i="1" s="1"/>
  <c r="I7" i="1"/>
  <c r="I35" i="1" s="1"/>
  <c r="K35" i="1" l="1"/>
  <c r="N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1" authorId="0" shapeId="0" xr:uid="{E6E2304C-058F-4269-88EC-6C32BA0E876F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មិនទាន់បានគាំទ្រឃ្លាំងស្តុកនៅឡើយ</t>
        </r>
      </text>
    </comment>
    <comment ref="N32" authorId="0" shapeId="0" xr:uid="{B9DE1527-BC22-4291-87A0-67663F4BECC9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មិនទាន់បានគាំទ្រឃ្លាំងស្តុកនៅឡើយ</t>
        </r>
      </text>
    </comment>
    <comment ref="O33" authorId="0" shapeId="0" xr:uid="{89D78A35-0FCF-4CCC-AD33-E8E2A27F8286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មិនទាន់បានគាំទ្រឃ្លាំងស្តុកនៅឡើយ</t>
        </r>
      </text>
    </comment>
  </commentList>
</comments>
</file>

<file path=xl/sharedStrings.xml><?xml version="1.0" encoding="utf-8"?>
<sst xmlns="http://schemas.openxmlformats.org/spreadsheetml/2006/main" count="187" uniqueCount="163">
  <si>
    <t>Ministry of Agriculture Forestry and Fishery (MAFF)</t>
  </si>
  <si>
    <t xml:space="preserve">Climate-Friendly Agribusiness Value Chains Sector Project
 (CFAVC) 
</t>
  </si>
  <si>
    <t>ADB Loan No. 3661-CAM (COL), 8346-CAM (EF) and Grant No. 0579 (EF)</t>
  </si>
  <si>
    <t>No.</t>
  </si>
  <si>
    <t>ឈ្មោះ ស.ក</t>
  </si>
  <si>
    <t>Name of AC</t>
  </si>
  <si>
    <t>ទីតាំង Location</t>
  </si>
  <si>
    <t>Registered Date</t>
  </si>
  <si>
    <t>Members of ACs</t>
  </si>
  <si>
    <t>ACs Mgt Team</t>
  </si>
  <si>
    <t>ដីឃ្លាំង Land Storages</t>
  </si>
  <si>
    <t>ចំនួនឃ្លាំងស្រូវពូជ
Rice Seed Storages
 (50T= 13.5m x13.5m)</t>
  </si>
  <si>
    <t xml:space="preserve">ចំនួនឃ្លាំងស្រូវចំណី
Grain Storages
(100T=13.5m x 18m) </t>
  </si>
  <si>
    <t>ចំនួនឃ្លាំងពោត
Maize Storages
 (100T=13.5m x 18m)</t>
  </si>
  <si>
    <t>ចំនួនឃ្លាំងដំឡូងមី
Cassava Storages
 (200T= 18m x 25m)</t>
  </si>
  <si>
    <t>ឆ្នាំចូលក្នុងគម្រោង</t>
  </si>
  <si>
    <t>លេខទូរស័ព្ទ ស.ក 
 Telphone Number</t>
  </si>
  <si>
    <t>ដៃគូអាជីវកម្ម Business Partners (កិច្ចសន្យាកសិកម្មជាមួយគ្នា)</t>
  </si>
  <si>
    <t>ទំហំផ្ទៃផលិតកម្ម (ហិតា)​ Production's Land</t>
  </si>
  <si>
    <t>សមត្ថភាពផលិត Production's Capacity (តោន/វដ្ត)</t>
  </si>
  <si>
    <t>ទុនវិនិយោករបស់សហគមន៍ (លានរៀល)</t>
  </si>
  <si>
    <t>សំណូមពរ Requested</t>
  </si>
  <si>
    <t>សំគាល់ Notes</t>
  </si>
  <si>
    <t>ភូមិ
Village</t>
  </si>
  <si>
    <t>ឃុំ
Commune</t>
  </si>
  <si>
    <t>ស្រុក
District</t>
  </si>
  <si>
    <t>ខេត្ត
Province</t>
  </si>
  <si>
    <t>Total</t>
  </si>
  <si>
    <t>Female</t>
  </si>
  <si>
    <t>Year in Project</t>
  </si>
  <si>
    <t>ផលិតកម្ម ស្រូវ ក្រអូប</t>
  </si>
  <si>
    <t>ផលិតកម្មស្រូវ ចំណី(ធម្មតា)</t>
  </si>
  <si>
    <t>ផលិតកម្ម ពោតក្រហម</t>
  </si>
  <si>
    <t>ផលិតកម្ម ដំឡូងមី</t>
  </si>
  <si>
    <t>ផលិតកម្ម ស្វាយកែវរមៀត</t>
  </si>
  <si>
    <t>ផលិតកម្មផ្សេងៗ</t>
  </si>
  <si>
    <t>ទិន្នផល ស្រូវ ក្រអូប</t>
  </si>
  <si>
    <t>ទិន្នផលស្រូវ ចំណី(ធម្មតា)</t>
  </si>
  <si>
    <t>ទិន្នផល ពោតក្រហម</t>
  </si>
  <si>
    <t>ទិន្នផល ដំឡូងមី</t>
  </si>
  <si>
    <t>ទិន្នផល ស្វាយកែវរមៀត</t>
  </si>
  <si>
    <t>ទិន្នផលផ្សេងៗ</t>
  </si>
  <si>
    <t>AC's Investment Capital</t>
  </si>
  <si>
    <t>Kampot Province</t>
  </si>
  <si>
    <t>Kampot 2020</t>
  </si>
  <si>
    <t>រតនៈពលរដ្ឋ សាមគ្គី</t>
  </si>
  <si>
    <t>Khcheay Khang Lech</t>
  </si>
  <si>
    <t>Damnak Sokram</t>
  </si>
  <si>
    <t>Dang Tong</t>
  </si>
  <si>
    <t>Kampot</t>
  </si>
  <si>
    <t>012 52 83 05/0972016431</t>
  </si>
  <si>
    <t xml:space="preserve">១. ផ្គត់ផ្គង់ស្រូវផ្ការំដួលទៅរោងម៉ាស៊ិនកិនស្រូវ នាំចេញទៅវៀតណាម ចំនួន40តោន/រដូវ។ ២. ក្រៅពីនេះ កិនលក់ធម្មតា (ស្រូវឆាការ)។ ៣. ធ្លាប់ថ្វើកិច្ចសន្យាស្រូវផ្ការំដួលជាមួយ រោងម៉ាស៊ីន ឃូហ្វី នាឆ្នាំ២០១៥ និង២០១៦ </t>
  </si>
  <si>
    <t>១. ដើមទុនពង្រីកអាជីវកម្ម ២. ស្តារប្រព័ន្ធធារាសាស្ត្រ និង ៣. ម៉ាស៊ីនសំអាតស្រូវ</t>
  </si>
  <si>
    <t>១. បានឃ្លាំង ១ (១៣.៥x១៨) ២. ផ្លូវ 6.420 គ.ម ក្រាលកៅស៊ូ កំពុងសាងសង់ និង ៣. ស្រះទឹក ១១</t>
  </si>
  <si>
    <t>ព្រៃគ្រាំង មានឬទ្ធិ</t>
  </si>
  <si>
    <t>Prey Krang Khang Cheung</t>
  </si>
  <si>
    <t>Mean Ritth</t>
  </si>
  <si>
    <t>012 69 78 33/096 9618817/099 460801</t>
  </si>
  <si>
    <t>១. ឈ្មួញក្នុងស្រុកនាំចេញទៅវៀតណាម 096 6930310) និង ២. រោងម៉ាស៊ីន ឃូហ្វី/CEDAK.</t>
  </si>
  <si>
    <t xml:space="preserve">១. ដើមទុនពង្រីកអាជីវកម្ម </t>
  </si>
  <si>
    <t>១. ឃ្លាំងស្តុកស្រូវ ១ (១៣.៥x១៨) ២. ផ្លូវ 6.50 គ.ម ក្រាលកៅស៊ូ កំពុងសាងសង់</t>
  </si>
  <si>
    <t>កសិករសាមគ្គីរុងរឿង</t>
  </si>
  <si>
    <t>Kamnob</t>
  </si>
  <si>
    <t xml:space="preserve">Sraechaeng, </t>
  </si>
  <si>
    <t>Chhumkiri</t>
  </si>
  <si>
    <t>099 90 20 77/096 3302549/016 587463</t>
  </si>
  <si>
    <t>១. ធ្លាប់មានកិច្ចសន្យាជាមួយរោងម៉ាស៊ីន ឃូហ្វី/CEDAK (ជំពាក់ ២រយលាន)  ២. កិច្ចសន្យា Amru Rice 500 តោន និង ៣. ស្រូវពូជផ្តល់ជូនសមាជិក 5 តោន</t>
  </si>
  <si>
    <t>១. ដើមទុនពង្រីកអាជិវកម្ម ២. ស្តារប្រឡាយទឹក និង ៣. ឡសម្ងួតខ្នាតមធ្យម ១ គ្រឿង</t>
  </si>
  <si>
    <t>១. ទទួលបានផ្លូវ ៨,១០០ម៉ែត្រ ក្រាលកៅស៊ូរួចរាល់ និង ២. ឃ្លាំងស្តុកស្រូវ១ (១៣.៥ x១៨)</t>
  </si>
  <si>
    <t>សាមគ្គីអមតៈ</t>
  </si>
  <si>
    <t>Doung</t>
  </si>
  <si>
    <t>Sraekhnong,</t>
  </si>
  <si>
    <t>Chumkiri</t>
  </si>
  <si>
    <t>089 29 71 36/088 4855533</t>
  </si>
  <si>
    <t xml:space="preserve">មិនទាន់កិច្ចសន្យាទិញលក់នៅឡើយទេ គឺទិញលក់ធម្មតា។  </t>
  </si>
  <si>
    <t>១. ដើមទុនពង្រីកអាជីវកម្ម ២. ស្ថេរភាពទីផ្សារ និង ៣. បច្ចេកទេសដាំដុះពោត និងបន្លែ</t>
  </si>
  <si>
    <t xml:space="preserve">១. ទទួលបានឃ្លាំងស្តុកស្រូវ១ (១៣.៥ x ១៨) ២. ផ្លូវ ៣,០០០ម៉ែត្រ ក្រាលកៅស៊ូ កំពុងដំណើរការវាស់វែង ៣. ស្រះទឹក ៣ (២៥ x ៣៥) និង ៤. ប្រឡាយទឹក ១ខ្សែ (១,០០០ម៉ែត្រ) </t>
  </si>
  <si>
    <t>សែនហាន ចម្រើនផល</t>
  </si>
  <si>
    <t>Damnak Trayueng</t>
  </si>
  <si>
    <t>Samroung Leu</t>
  </si>
  <si>
    <t>Banteay Meas</t>
  </si>
  <si>
    <t>012555231/085416907/0977525533</t>
  </si>
  <si>
    <t>មិនទាន់មានការទាញ់លក់តាមកិច្ចសន្យានៅឡើយទេ</t>
  </si>
  <si>
    <t>១. ខ្វះដើមទុន (ដើមទុន និងទុនបង្វិល) ២. ចង់បានឡ សម្ងួត ឬរោងហាលស្រូវ</t>
  </si>
  <si>
    <t>១. ស្រះទឹកចំនួន៣ (៣០x៤០) ២. ផ្លូវក្រាលកៅស៊ូ ១ខ្សែ ប្រវែង ៥,៥០០ម៉ែត្រ និង៣. ឃ្លាំងស្តុកសូវ ១ (១៣.៥០x១៨)</t>
  </si>
  <si>
    <t>Kampot 2021</t>
  </si>
  <si>
    <t>សាមគ្គីចម្រើនជ័យ ព្រៃយ៉ាវ</t>
  </si>
  <si>
    <t>1787m2</t>
  </si>
  <si>
    <t>0889488239/12470418/097 2466756</t>
  </si>
  <si>
    <t>១. រោង/លានហាលសម្ងួតស្រូវ ២. ដើមទុនពង្រីកអាជីវកម្ម ៣. ផ្លូវក្រាលកៅស៊ូ ឬបេតុង ភ្ជាប់ពីឃ្លាំងមកកាន់ផ្លូវមេ និង ទីផ្សារស្រូវ</t>
  </si>
  <si>
    <t>១. បានទទួលឃ្លាំងស្តុកស្រូវ១ (១៣.៥ x ១៨)  ២. ប្រឡាយទឹក៣ខ្សែ (៣,០០០ម៉ែត្រ) និងទំនប់/អាងស្តុកទឹកប្រើប្រាស់ពេលខែវស្សា ២ (១,៥០០ម៉ែត្រ)</t>
  </si>
  <si>
    <t>រស្មីសាមគ្គីអមតៈ</t>
  </si>
  <si>
    <t>31/3/2010</t>
  </si>
  <si>
    <t>20*57.2</t>
  </si>
  <si>
    <t>017 492 192/088 7487069</t>
  </si>
  <si>
    <t>១. ឡសម្ងួត និង ២. ដើមទុនពង្រីកអាជីវកម្ម</t>
  </si>
  <si>
    <t>១. ទទួលបានឃ្លាំងស្តុកស្រូវ ១ (១៣.៥ x ១៨) ២. ផ្លូវក្រាលកៅស៊ូ ១ខ្សែ ប្រវែង ៦,០០០ ម៉ែត្រ ៣. ទំនប់ទឹក/អាងស្តុកទឹក ១ (២,០០០ ម៉ែត្រ)</t>
  </si>
  <si>
    <t>បន្ទាយមាស សុភមង្គល</t>
  </si>
  <si>
    <t>40*40</t>
  </si>
  <si>
    <t>012​​ 601 587 /097 7222274/089 745 783</t>
  </si>
  <si>
    <t>១. ស្នើសុំ រោងសម្ងួត
២. ស្នើសុំ ម៉ាស៊ីនកិនស្រូវ
៣. ស្នើសុំ ផ្លូវបេតុងតភ្ជាប់ចូលទៅឃ្លាំងស្តុកកសិផល និង ៤. ដើមទុនពង្រីកអាជីវកម្ម</t>
  </si>
  <si>
    <t>១. ទទួលបានឃ្លាំងស្តុកស្រូវ ១ (១៣.៥ x ១៨)</t>
  </si>
  <si>
    <t>ស្វាយផ្អែម ចម្រើនផល</t>
  </si>
  <si>
    <t>27/12/2013</t>
  </si>
  <si>
    <t>18*62</t>
  </si>
  <si>
    <t>088 680 2478/097 6487136/017 823080</t>
  </si>
  <si>
    <t>១. ដើមទុនពង្រីកអាជីវកម្ម ២. ស្តារប្រព័ន្ធធារាសាស្ត្រ  ៣. ម៉ាស៊ីនកិនស្រូវ ៤. ម៉ាស៊ីនសម្ងួតស្រូវ និង ៥. គោយន្ត ១គ្រឿង</t>
  </si>
  <si>
    <t>១. ទទួលបានឍ្លាំងស្តុកស្រូវ ១ (១៣.៥ x ១៨) ២. ប្រឡាយទឹក ២ខ្សែ (២,០០០ម៉ែត្រ) ៣. មានផ្លូវគ្រួសក្រហម ៣ខ្សែ (៤,០០០ម៉ែត្រ)</t>
  </si>
  <si>
    <t>ពន្លឺកសិករស្រុកឈូក</t>
  </si>
  <si>
    <t>8,187.5m2</t>
  </si>
  <si>
    <t>012 481 012/088 5531666</t>
  </si>
  <si>
    <t>១. សាងសង់ផ្លូវក្រាលកៅស៊ូភ្ជាប់ពីឃ្លាំងស្តុកស្រូវទៅផ្លូវជាតិលេខ៣ ២. ស្នើសុំសាងសង់លាន/រោងហាលស្រូវ និង ៣. ឡសម្ងួត</t>
  </si>
  <si>
    <t>១. ទទួលបានឃ្លាំងស្តុកស្រូវ ១ (១៣.៥x១៨) ២. ប្រឡាយទឹកមេ​២ខ្សែ (៨,០០០ម៉ែត្រ)</t>
  </si>
  <si>
    <t>ខ្ពបរុន្ធ គំនិតថ្មី</t>
  </si>
  <si>
    <t>1,951.70m2</t>
  </si>
  <si>
    <t>099 44 22 68/088 6047891</t>
  </si>
  <si>
    <t xml:space="preserve">១. ដើមទុនពង្រីកអាជីវកម្ម ២. ស្តារប្រព័ន្ធធារាសាស្ត្រ </t>
  </si>
  <si>
    <t>១. ទទួលបានឃ្លាំងស្តុកស្រូវ ១ (១៣.៥x១៨) ២. ផ្លូវមួយខ្សែ (៣,០០០ម៉ែត្រ)</t>
  </si>
  <si>
    <t>រួបរួមសាមគ្គីរុងរឿង</t>
  </si>
  <si>
    <t>24/3/2014</t>
  </si>
  <si>
    <t>20*40</t>
  </si>
  <si>
    <t>092963205/0692446668</t>
  </si>
  <si>
    <t>មិនទាន់បានធ្វើកិច្ចសន្យាទិញ លក់ជាមួយក្រុមហ៊ុនណាមួយនៅឡើយទេ</t>
  </si>
  <si>
    <t>១. ប្រឡាយទឹក ២. ឡសម្ងួត ៣. ម៉ាស៊ីនកិនស្រូវ និង៤. ដើមទុនពង្រីកអាជីវកម្ម</t>
  </si>
  <si>
    <t>១. ទទួលបានឃ្លាំងស្តុកស្រូវ ១ (១៣.៥x១៨) ២. ផ្លូវក្រាលគ្រួសក្រហម១ខ្សែ (១,៥០០ម៉ែត្រ)</t>
  </si>
  <si>
    <t>ទឹកក្រហមអភិវឌ្ឍន៍រីកចម្រើន</t>
  </si>
  <si>
    <t>999m2</t>
  </si>
  <si>
    <t>១. ក្រុម Amru Rice ១០០​តោន និង ២. សហគមន៍ស្តុកស្តម ២០​ទៅ៦០ តោន</t>
  </si>
  <si>
    <t xml:space="preserve">១. ដើមទុនពង្រីកអាជីវកម្ម ២. ស្តារប្រព័ន្ធធារាសាស្ត្រ និង ៣. ឡសម្ងួតស្រូវ </t>
  </si>
  <si>
    <t xml:space="preserve"> ១. ទទួលបានឃ្លាំងស្តុកស្រូវ ១ (១៣.៥x១៨) </t>
  </si>
  <si>
    <t>Kampot 2022</t>
  </si>
  <si>
    <t>ស.ក ពោធិជុំមានជ័យ</t>
  </si>
  <si>
    <t>Paurchhum Meanchey - AC</t>
  </si>
  <si>
    <t>ពោធិជុំ
Pauchhum</t>
  </si>
  <si>
    <t>ដំបូកខ្ពស់
Dambork Khpos</t>
  </si>
  <si>
    <t>អង្គរជ័យ
Angkor Chey</t>
  </si>
  <si>
    <t>កំពត
Kampot</t>
  </si>
  <si>
    <t>26X35m</t>
  </si>
  <si>
    <t>O88 73 09 244/097 3974068</t>
  </si>
  <si>
    <t>១. ស្តារប្រព័ន្ធធារាសាស្ត្រ (ប្រឡាយ និងទ្វារទឹក) ២. ផ្លូវបេតុង ពីឃ្លាំងមកភ្ជាប់ផ្លូវមេ និង ៣. ត្រាក់ទ័រ១គ្រឿង</t>
  </si>
  <si>
    <t xml:space="preserve">១. ទទួលបានឃ្លាំងស្តុកស្រូវ១ (១៣.៥ x ១៨) </t>
  </si>
  <si>
    <t>ស.ក កំពង់ត្រាចចម្រើនកសិករ</t>
  </si>
  <si>
    <t>Kampong Trach Chamroeun
 Kasekor AC</t>
  </si>
  <si>
    <t>កំពង់ត្រាចទី១ Kampong Trach Ti 1</t>
  </si>
  <si>
    <t>កំពង់ត្រាចខាងកើត
Kampong Trach  Khang Kaut</t>
  </si>
  <si>
    <t>កំពង់ត្រាច
Kampong Trach</t>
  </si>
  <si>
    <t>35x120m</t>
  </si>
  <si>
    <t>O97 39 68 633/011 888 110/ 096 47 77 626</t>
  </si>
  <si>
    <t xml:space="preserve">១. ដើមទុនពង្រីកអាជីវកម្ម និង ២. ផែនការអាជីវកម្ម </t>
  </si>
  <si>
    <t>១. ទទួលបានឃ្លាំងស្តុកស្រូវ១ (១៣.៥ x ១៨) និង ២. ស្រះទឹកសហគមន៍១កន្លែង</t>
  </si>
  <si>
    <t>សហគមន៍សម្រាប់ ២០២២ ចាស់</t>
  </si>
  <si>
    <t>12.03.2012</t>
  </si>
  <si>
    <t>076 9166 268
097 9166268/0979166268</t>
  </si>
  <si>
    <t>១. ប្រព័ន្ធធារាសាស្ត្រ ២. រោងសម្ងួត ៣. ផ្លូវពីឃ្លាំងទៅផ្លូវមេ និង៤. ដើមទុនពង្រីកអាជីវកម្ម</t>
  </si>
  <si>
    <t>02.03.2018</t>
  </si>
  <si>
    <t>069 600 981/097 3968 630/096 6285 750</t>
  </si>
  <si>
    <t>១. ផ្លូវពីឃ្លាំងទៅផ្លូវមេ និង ២. ដើមទុនពង្រីកអាជីវកម្ម</t>
  </si>
  <si>
    <t>ជម្រើសរើសបំពេញបន្ថែមសម្រាប់ ២០២២</t>
  </si>
  <si>
    <t>មិនទាន់ទទួលបានឃ្លាំងស្រុកគ្រាប់ធញ្ញជាតិនៅឡើយ</t>
  </si>
  <si>
    <t>16.12.2009</t>
  </si>
  <si>
    <t>ជម្រើសរើសសម្រាប់ ២០២៣</t>
  </si>
  <si>
    <t>Total for Kampot</t>
  </si>
  <si>
    <t>Total for Kampot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</si>
</sst>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Khmer OS Content"/>
    </font>
    <font>
      <sz val="11"/>
      <color theme="1"/>
      <name val="Khmer OS Content"/>
    </font>
    <font>
      <b/>
      <sz val="11"/>
      <color theme="1"/>
      <name val="Khmer OS Content"/>
    </font>
    <font>
      <b/>
      <sz val="11"/>
      <color rgb="FF00B050"/>
      <name val="Khmer OS Content"/>
    </font>
    <font>
      <b/>
      <sz val="11"/>
      <color rgb="FFFF0000"/>
      <name val="Khmer OS Content"/>
    </font>
    <font>
      <sz val="11"/>
      <name val="Khmer OS Content"/>
    </font>
    <font>
      <sz val="11"/>
      <color rgb="FFFF0000"/>
      <name val="Khmer OS Content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FF0000"/>
      <name val="Khmer OS Content"/>
    </font>
    <font>
      <b/>
      <sz val="14"/>
      <color rgb="FFFF0000"/>
      <name val="Khmer OS Content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7" xfId="1" applyFont="1" applyBorder="1" applyAlignment="1">
      <alignment horizontal="right" vertical="center" wrapText="1"/>
    </xf>
    <xf numFmtId="43" fontId="3" fillId="0" borderId="11" xfId="1" applyFont="1" applyBorder="1" applyAlignment="1">
      <alignment horizontal="right" vertical="center" wrapText="1"/>
    </xf>
    <xf numFmtId="43" fontId="3" fillId="0" borderId="9" xfId="1" applyFont="1" applyBorder="1" applyAlignment="1">
      <alignment horizontal="right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43" fontId="3" fillId="0" borderId="9" xfId="1" applyFont="1" applyFill="1" applyBorder="1" applyAlignment="1">
      <alignment horizontal="right" vertical="center" wrapText="1"/>
    </xf>
    <xf numFmtId="43" fontId="3" fillId="0" borderId="4" xfId="1" applyFont="1" applyFill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SAL%20D\Climate-Friendly%20Agriculture%20Value%20Chain%20Sector%20Project-Kosal\AC%20Selected\AC%20Selected%20Full%20Option\AC&#8203;s%202020-2023&#8203;%20Chea%20Kosal%20PPP-Updated%2001%20Feb%202024.xlsx" TargetMode="External"/><Relationship Id="rId1" Type="http://schemas.openxmlformats.org/officeDocument/2006/relationships/externalLinkPath" Target="file:///D:\KOSAL%20D\Climate-Friendly%20Agriculture%20Value%20Chain%20Sector%20Project-Kosal\AC%20Selected\AC%20Selected%20Full%20Option\AC&#8203;s%202020-2023&#8203;%20Chea%20Kosal%20PPP-Updated%2001%20Fe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 ACs for 2020"/>
      <sheetName val="35 ACs for 2021"/>
      <sheetName val="12 ACs for 2022"/>
      <sheetName val="19 ACs for 2023"/>
      <sheetName val="TAK-ACs 2020-2024"/>
      <sheetName val="KPT-ACs 2020-2024"/>
      <sheetName val="Total ACs 2020-2024"/>
    </sheetNames>
    <sheetDataSet>
      <sheetData sheetId="0">
        <row r="10">
          <cell r="B10" t="str">
            <v>Ratanak Polroath Samaky</v>
          </cell>
          <cell r="F10" t="str">
            <v>July 16, 2012</v>
          </cell>
          <cell r="I10">
            <v>8</v>
          </cell>
          <cell r="O10" t="str">
            <v>40 m X 100 m</v>
          </cell>
        </row>
        <row r="11">
          <cell r="B11" t="str">
            <v xml:space="preserve">Prey Kraing Mean Rith </v>
          </cell>
          <cell r="F11" t="str">
            <v>Feb 3, 2014</v>
          </cell>
          <cell r="I11">
            <v>8</v>
          </cell>
          <cell r="J11">
            <v>3</v>
          </cell>
          <cell r="O11" t="str">
            <v>25 m X 40 m</v>
          </cell>
        </row>
        <row r="12">
          <cell r="B12" t="str">
            <v xml:space="preserve">Kaksikor Samaki Rung Roeurng </v>
          </cell>
          <cell r="F12" t="str">
            <v>Feb 3, 2010</v>
          </cell>
          <cell r="I12">
            <v>8</v>
          </cell>
          <cell r="O12" t="str">
            <v>65 m X 20 m</v>
          </cell>
        </row>
        <row r="13">
          <cell r="B13" t="str">
            <v xml:space="preserve">Samaky Amatak </v>
          </cell>
          <cell r="F13" t="str">
            <v>Jun 6, 2013</v>
          </cell>
          <cell r="J13">
            <v>4</v>
          </cell>
          <cell r="O13" t="str">
            <v>1,800 m2</v>
          </cell>
        </row>
        <row r="14">
          <cell r="B14" t="str">
            <v xml:space="preserve">Sen Han Chamroeurn Phal </v>
          </cell>
          <cell r="F14" t="str">
            <v>Dec 19, 2017</v>
          </cell>
          <cell r="I14">
            <v>8</v>
          </cell>
          <cell r="J14">
            <v>1</v>
          </cell>
          <cell r="O14" t="str">
            <v>50 m x 50 m</v>
          </cell>
        </row>
      </sheetData>
      <sheetData sheetId="1">
        <row r="5">
          <cell r="B5" t="str">
            <v xml:space="preserve">Samaky Chamroeun Chey Prey Yoa </v>
          </cell>
          <cell r="C5" t="str">
            <v>Prey Yoa</v>
          </cell>
          <cell r="D5" t="str">
            <v>Sre Knung</v>
          </cell>
          <cell r="E5" t="str">
            <v>Chhum Kiri</v>
          </cell>
          <cell r="F5" t="str">
            <v>Kampot</v>
          </cell>
        </row>
        <row r="6">
          <cell r="B6" t="str">
            <v xml:space="preserve">Raksmei Samaky Amatak </v>
          </cell>
          <cell r="C6" t="str">
            <v>Chreas</v>
          </cell>
          <cell r="D6" t="str">
            <v>Chreas</v>
          </cell>
          <cell r="E6" t="str">
            <v>Chhum Kiri</v>
          </cell>
          <cell r="F6" t="str">
            <v>Kampot</v>
          </cell>
        </row>
        <row r="7">
          <cell r="B7" t="str">
            <v xml:space="preserve">Banteay Meas Sopheak Mongkol </v>
          </cell>
          <cell r="C7" t="str">
            <v>Prey Krala Khang Lech</v>
          </cell>
          <cell r="D7" t="str">
            <v>Tuk Meas Khang Lech</v>
          </cell>
          <cell r="E7" t="str">
            <v>Banteay Meas</v>
          </cell>
          <cell r="F7" t="str">
            <v>Kampot</v>
          </cell>
        </row>
        <row r="8">
          <cell r="B8" t="str">
            <v xml:space="preserve">Svay Phaem Chamroeun Phal </v>
          </cell>
          <cell r="C8" t="str">
            <v>Svay Phaem</v>
          </cell>
          <cell r="D8" t="str">
            <v>Wat Angk Khang Chheaung</v>
          </cell>
          <cell r="E8" t="str">
            <v>Banteay Meas</v>
          </cell>
          <cell r="F8" t="str">
            <v>Kampot</v>
          </cell>
        </row>
        <row r="9">
          <cell r="B9" t="str">
            <v>Ponleur Kaksekor Srok Chhuk</v>
          </cell>
          <cell r="C9" t="str">
            <v>Sat Porng</v>
          </cell>
          <cell r="D9" t="str">
            <v>Sat Porng</v>
          </cell>
          <cell r="E9" t="str">
            <v>Chhouk</v>
          </cell>
          <cell r="F9" t="str">
            <v>Kampot</v>
          </cell>
        </row>
        <row r="10">
          <cell r="B10" t="str">
            <v xml:space="preserve">Kporprun Kamnitthmey​ </v>
          </cell>
          <cell r="C10" t="str">
            <v>Kporp​ run</v>
          </cell>
          <cell r="D10" t="str">
            <v>Sre Cheng</v>
          </cell>
          <cell r="E10" t="str">
            <v>Chhum Kiri</v>
          </cell>
          <cell r="F10" t="str">
            <v>Kampot</v>
          </cell>
        </row>
        <row r="11">
          <cell r="B11" t="str">
            <v>Rorb Roum Samaky Roung Roeung</v>
          </cell>
          <cell r="C11" t="str">
            <v>Thmei</v>
          </cell>
          <cell r="D11" t="str">
            <v>Thmei</v>
          </cell>
          <cell r="E11" t="str">
            <v>Tuek Chhou</v>
          </cell>
          <cell r="F11" t="str">
            <v>Kampot</v>
          </cell>
        </row>
        <row r="12">
          <cell r="B12" t="str">
            <v xml:space="preserve">Tuek Kraham Akphiwat ​Rik Chamroeun </v>
          </cell>
          <cell r="C12" t="str">
            <v>Tuek Kraham</v>
          </cell>
          <cell r="D12" t="str">
            <v>Kandal</v>
          </cell>
          <cell r="E12" t="str">
            <v>Tuek Chhou</v>
          </cell>
          <cell r="F12" t="str">
            <v>Kampot</v>
          </cell>
          <cell r="O12" t="str">
            <v>077 921 161</v>
          </cell>
        </row>
      </sheetData>
      <sheetData sheetId="2"/>
      <sheetData sheetId="3">
        <row r="13">
          <cell r="B13" t="str">
            <v>ស.ក ព្រៃតាព្រឹកមានជ័យ</v>
          </cell>
          <cell r="C13" t="str">
            <v xml:space="preserve"> Prey Ta Priek Mean
 Chey AC</v>
          </cell>
          <cell r="D13" t="str">
            <v>ព្រៃតាព្រឹត
 Prey Ta Priek</v>
          </cell>
          <cell r="E13" t="str">
            <v>ស្តេចគង់ខាងលិច
Sdach Kung Khang Leach</v>
          </cell>
          <cell r="F13" t="str">
            <v>បន្ទាយមាស
Banteay Meas</v>
          </cell>
          <cell r="G13" t="str">
            <v>កំពត
Kampot</v>
          </cell>
          <cell r="I13" t="str">
            <v>26X35m</v>
          </cell>
          <cell r="M13" t="str">
            <v>071 5696 006
088 73 76 434</v>
          </cell>
        </row>
        <row r="14">
          <cell r="B14" t="str">
            <v>ស.ក រំដួលសរីរាង្គតារាជ</v>
          </cell>
          <cell r="C14" t="str">
            <v>​ Ramdoul Sereyreag
 Tarech AC</v>
          </cell>
          <cell r="D14" t="str">
            <v>តារាជ
Tarech</v>
          </cell>
          <cell r="E14" t="str">
            <v>ត្រពាំងរាំង
Trapeang Reang</v>
          </cell>
          <cell r="F14" t="str">
            <v>ជុំគិរី
Chhum Kiri</v>
          </cell>
          <cell r="G14" t="str">
            <v>កំពត
Kampot</v>
          </cell>
          <cell r="I14" t="str">
            <v>26X35m</v>
          </cell>
          <cell r="M14" t="str">
            <v>O12 488 728</v>
          </cell>
        </row>
        <row r="15">
          <cell r="B15" t="str">
            <v>ស.ក ពញាអង្គរចំរើនជ័យ</v>
          </cell>
          <cell r="C15" t="str">
            <v xml:space="preserve"> Ponhea Angkor 
Chamroeun Chey AC</v>
          </cell>
          <cell r="D15" t="str">
            <v>ពញាអង្គរ
 Ponhea Ang</v>
          </cell>
          <cell r="E15" t="str">
            <v>វត្តអង្គខាងជើង
 Wat Ang Khang Cheng</v>
          </cell>
          <cell r="F15" t="str">
            <v>បន្ទាយមាស
Banteay Meas</v>
          </cell>
          <cell r="G15" t="str">
            <v>កំពត
Kampot</v>
          </cell>
          <cell r="I15" t="str">
            <v>26X35m</v>
          </cell>
        </row>
        <row r="16">
          <cell r="B16" t="str">
            <v>ស.ក សាមគ្គីបៃតង</v>
          </cell>
          <cell r="C16" t="str">
            <v xml:space="preserve"> Samaky Baitang AC</v>
          </cell>
          <cell r="D16" t="str">
            <v>តាភុល
Tapul</v>
          </cell>
          <cell r="E16" t="str">
            <v>ស្នាយអញ្ចឹត
Sny Anchet</v>
          </cell>
          <cell r="F16" t="str">
            <v>ជុំគិរី
Chhum Kiri</v>
          </cell>
          <cell r="G16" t="str">
            <v>កំពត
Kampot</v>
          </cell>
          <cell r="I16" t="str">
            <v>26X35m</v>
          </cell>
        </row>
        <row r="17">
          <cell r="B17" t="str">
            <v>ស.ក លំទំពូងសាមគ្គី
មានជ័យ</v>
          </cell>
          <cell r="C17" t="str">
            <v xml:space="preserve"> Lomtumpong Samaki Mean​​ Chey AC</v>
          </cell>
          <cell r="D17" t="str">
            <v>លំទំពូង
 Lomtumpong</v>
          </cell>
          <cell r="E17" t="str">
            <v>បន្ទាយមាសខាងលិច
Banteay Meas Khang Lech</v>
          </cell>
          <cell r="F17" t="str">
            <v>បន្ទាយមាស
Banteay Meas</v>
          </cell>
          <cell r="G17" t="str">
            <v>កំពត
Kampot</v>
          </cell>
          <cell r="I17" t="str">
            <v>22X35m</v>
          </cell>
          <cell r="M17" t="str">
            <v>086 748966
071 4341 085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3"/>
  <sheetViews>
    <sheetView tabSelected="1" topLeftCell="A4" zoomScale="70" zoomScaleNormal="70" workbookViewId="0">
      <selection activeCell="C44" sqref="C44"/>
    </sheetView>
  </sheetViews>
  <sheetFormatPr defaultColWidth="8.7109375" defaultRowHeight="23.25" x14ac:dyDescent="0.25"/>
  <cols>
    <col min="1" max="1" width="6.140625" style="2" customWidth="1"/>
    <col min="2" max="2" width="25.42578125" style="2" customWidth="1"/>
    <col min="3" max="3" width="27.140625" style="2" customWidth="1"/>
    <col min="4" max="4" width="20" style="2" hidden="1" customWidth="1"/>
    <col min="5" max="5" width="21.5703125" style="2" hidden="1" customWidth="1"/>
    <col min="6" max="6" width="16.5703125" style="2" customWidth="1"/>
    <col min="7" max="7" width="14.28515625" style="2" customWidth="1"/>
    <col min="8" max="8" width="20.42578125" style="2" customWidth="1"/>
    <col min="9" max="9" width="10.85546875" style="2" customWidth="1"/>
    <col min="10" max="10" width="11.85546875" style="2" customWidth="1"/>
    <col min="11" max="12" width="9.28515625" style="2" customWidth="1"/>
    <col min="13" max="13" width="15.140625" style="2" customWidth="1"/>
    <col min="14" max="14" width="23.7109375" style="2" customWidth="1"/>
    <col min="15" max="15" width="24.85546875" style="2" customWidth="1"/>
    <col min="16" max="16" width="23.42578125" style="2" customWidth="1"/>
    <col min="17" max="17" width="23.28515625" style="2" customWidth="1"/>
    <col min="18" max="18" width="19.42578125" style="2" customWidth="1"/>
    <col min="19" max="19" width="31" style="2" customWidth="1"/>
    <col min="20" max="20" width="36" style="2" customWidth="1"/>
    <col min="21" max="21" width="14.85546875" style="2" customWidth="1"/>
    <col min="22" max="22" width="14.140625" style="2" customWidth="1"/>
    <col min="23" max="23" width="13.28515625" style="2" customWidth="1"/>
    <col min="24" max="24" width="13.5703125" style="2" customWidth="1"/>
    <col min="25" max="25" width="14.5703125" style="2" customWidth="1"/>
    <col min="26" max="26" width="12.42578125" style="2" customWidth="1"/>
    <col min="27" max="27" width="14.140625" style="20" customWidth="1"/>
    <col min="28" max="28" width="14.85546875" style="2" customWidth="1"/>
    <col min="29" max="29" width="12.42578125" style="2" customWidth="1"/>
    <col min="30" max="30" width="14.42578125" style="2" customWidth="1"/>
    <col min="31" max="31" width="13.5703125" style="2" customWidth="1"/>
    <col min="32" max="32" width="13" style="2" customWidth="1"/>
    <col min="33" max="33" width="16.85546875" style="2" customWidth="1"/>
    <col min="34" max="34" width="35" style="2" customWidth="1"/>
    <col min="35" max="35" width="40.28515625" style="2" customWidth="1"/>
    <col min="36" max="16384" width="8.7109375" style="2"/>
  </cols>
  <sheetData>
    <row r="1" spans="1:59" ht="23.1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3.1" customHeight="1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62.1" customHeight="1" x14ac:dyDescent="0.25">
      <c r="A4" s="95" t="s">
        <v>3</v>
      </c>
      <c r="B4" s="95" t="s">
        <v>4</v>
      </c>
      <c r="C4" s="95" t="s">
        <v>5</v>
      </c>
      <c r="D4" s="95" t="s">
        <v>6</v>
      </c>
      <c r="E4" s="95"/>
      <c r="F4" s="95"/>
      <c r="G4" s="95"/>
      <c r="H4" s="96" t="s">
        <v>7</v>
      </c>
      <c r="I4" s="97" t="s">
        <v>8</v>
      </c>
      <c r="J4" s="97"/>
      <c r="K4" s="98" t="s">
        <v>9</v>
      </c>
      <c r="L4" s="98"/>
      <c r="M4" s="87" t="s">
        <v>10</v>
      </c>
      <c r="N4" s="87" t="s">
        <v>11</v>
      </c>
      <c r="O4" s="87" t="s">
        <v>12</v>
      </c>
      <c r="P4" s="87" t="s">
        <v>13</v>
      </c>
      <c r="Q4" s="87" t="s">
        <v>14</v>
      </c>
      <c r="R4" s="4" t="s">
        <v>15</v>
      </c>
      <c r="S4" s="89" t="s">
        <v>16</v>
      </c>
      <c r="T4" s="75" t="s">
        <v>17</v>
      </c>
      <c r="U4" s="76" t="s">
        <v>18</v>
      </c>
      <c r="V4" s="77"/>
      <c r="W4" s="77"/>
      <c r="X4" s="77"/>
      <c r="Y4" s="77"/>
      <c r="Z4" s="78"/>
      <c r="AA4" s="79" t="s">
        <v>19</v>
      </c>
      <c r="AB4" s="80"/>
      <c r="AC4" s="80"/>
      <c r="AD4" s="80"/>
      <c r="AE4" s="80"/>
      <c r="AF4" s="81"/>
      <c r="AG4" s="5" t="s">
        <v>20</v>
      </c>
      <c r="AH4" s="82" t="s">
        <v>21</v>
      </c>
      <c r="AI4" s="84" t="s">
        <v>22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70.5" customHeight="1" x14ac:dyDescent="0.25">
      <c r="A5" s="95"/>
      <c r="B5" s="95"/>
      <c r="C5" s="95"/>
      <c r="D5" s="3" t="s">
        <v>23</v>
      </c>
      <c r="E5" s="3" t="s">
        <v>24</v>
      </c>
      <c r="F5" s="3" t="s">
        <v>25</v>
      </c>
      <c r="G5" s="3" t="s">
        <v>26</v>
      </c>
      <c r="H5" s="96"/>
      <c r="I5" s="3" t="s">
        <v>27</v>
      </c>
      <c r="J5" s="6" t="s">
        <v>28</v>
      </c>
      <c r="K5" s="3" t="s">
        <v>27</v>
      </c>
      <c r="L5" s="6" t="s">
        <v>28</v>
      </c>
      <c r="M5" s="88"/>
      <c r="N5" s="88"/>
      <c r="O5" s="88"/>
      <c r="P5" s="88"/>
      <c r="Q5" s="88"/>
      <c r="R5" s="7" t="s">
        <v>29</v>
      </c>
      <c r="S5" s="90"/>
      <c r="T5" s="75"/>
      <c r="U5" s="8" t="s">
        <v>30</v>
      </c>
      <c r="V5" s="8" t="s">
        <v>31</v>
      </c>
      <c r="W5" s="8" t="s">
        <v>32</v>
      </c>
      <c r="X5" s="8" t="s">
        <v>33</v>
      </c>
      <c r="Y5" s="8" t="s">
        <v>34</v>
      </c>
      <c r="Z5" s="9" t="s">
        <v>35</v>
      </c>
      <c r="AA5" s="10" t="s">
        <v>36</v>
      </c>
      <c r="AB5" s="11" t="s">
        <v>37</v>
      </c>
      <c r="AC5" s="12" t="s">
        <v>38</v>
      </c>
      <c r="AD5" s="12" t="s">
        <v>39</v>
      </c>
      <c r="AE5" s="12" t="s">
        <v>40</v>
      </c>
      <c r="AF5" s="12" t="s">
        <v>41</v>
      </c>
      <c r="AG5" s="8" t="s">
        <v>42</v>
      </c>
      <c r="AH5" s="83"/>
      <c r="AI5" s="84"/>
    </row>
    <row r="6" spans="1:59" ht="21" customHeight="1" x14ac:dyDescent="0.25">
      <c r="A6" s="85" t="s">
        <v>43</v>
      </c>
      <c r="B6" s="86"/>
      <c r="C6" s="86"/>
      <c r="D6" s="86"/>
      <c r="E6" s="86"/>
      <c r="F6" s="86"/>
      <c r="G6" s="86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</row>
    <row r="7" spans="1:59" ht="21" customHeight="1" x14ac:dyDescent="0.25">
      <c r="A7" s="70" t="s">
        <v>44</v>
      </c>
      <c r="B7" s="71"/>
      <c r="C7" s="72"/>
      <c r="D7" s="72"/>
      <c r="E7" s="72"/>
      <c r="F7" s="72"/>
      <c r="G7" s="16">
        <f>G13</f>
        <v>5</v>
      </c>
      <c r="H7" s="16"/>
      <c r="I7" s="16">
        <f t="shared" ref="I7:Q7" si="0">I13</f>
        <v>1003</v>
      </c>
      <c r="J7" s="16">
        <f t="shared" si="0"/>
        <v>469</v>
      </c>
      <c r="K7" s="16">
        <f t="shared" si="0"/>
        <v>39</v>
      </c>
      <c r="L7" s="16">
        <f t="shared" si="0"/>
        <v>18</v>
      </c>
      <c r="M7" s="16"/>
      <c r="N7" s="16">
        <f t="shared" si="0"/>
        <v>1</v>
      </c>
      <c r="O7" s="16">
        <f t="shared" si="0"/>
        <v>4</v>
      </c>
      <c r="P7" s="16">
        <f t="shared" si="0"/>
        <v>0</v>
      </c>
      <c r="Q7" s="16">
        <f t="shared" si="0"/>
        <v>0</v>
      </c>
      <c r="R7" s="17"/>
      <c r="S7" s="17"/>
      <c r="T7" s="18"/>
      <c r="U7" s="18"/>
      <c r="V7" s="18"/>
      <c r="W7" s="18"/>
      <c r="X7" s="18"/>
      <c r="Y7" s="18"/>
      <c r="Z7" s="19"/>
      <c r="AB7" s="21"/>
      <c r="AC7" s="18"/>
      <c r="AD7" s="18"/>
      <c r="AE7" s="18"/>
      <c r="AF7" s="18"/>
      <c r="AG7" s="18"/>
      <c r="AH7" s="18"/>
      <c r="AI7" s="18"/>
    </row>
    <row r="8" spans="1:59" ht="87.95" customHeight="1" x14ac:dyDescent="0.25">
      <c r="A8" s="22">
        <v>1</v>
      </c>
      <c r="B8" s="18" t="s">
        <v>45</v>
      </c>
      <c r="C8" s="18" t="str">
        <f>'[1]20 ACs for 2020'!B10</f>
        <v>Ratanak Polroath Samaky</v>
      </c>
      <c r="D8" s="23" t="s">
        <v>46</v>
      </c>
      <c r="E8" s="23" t="s">
        <v>47</v>
      </c>
      <c r="F8" s="23" t="s">
        <v>48</v>
      </c>
      <c r="G8" s="18" t="s">
        <v>49</v>
      </c>
      <c r="H8" s="18" t="str">
        <f>'[1]20 ACs for 2020'!F10</f>
        <v>July 16, 2012</v>
      </c>
      <c r="I8" s="18">
        <v>256</v>
      </c>
      <c r="J8" s="18">
        <v>135</v>
      </c>
      <c r="K8" s="18">
        <f>'[1]20 ACs for 2020'!I10</f>
        <v>8</v>
      </c>
      <c r="L8" s="18">
        <v>5</v>
      </c>
      <c r="M8" s="24" t="str">
        <f>'[1]20 ACs for 2020'!O10</f>
        <v>40 m X 100 m</v>
      </c>
      <c r="N8" s="18"/>
      <c r="O8" s="18">
        <v>1</v>
      </c>
      <c r="P8" s="18"/>
      <c r="Q8" s="18"/>
      <c r="R8" s="18">
        <v>2020</v>
      </c>
      <c r="S8" s="19" t="s">
        <v>50</v>
      </c>
      <c r="T8" s="18" t="s">
        <v>51</v>
      </c>
      <c r="U8" s="25">
        <v>47</v>
      </c>
      <c r="V8" s="25">
        <v>488</v>
      </c>
      <c r="W8" s="25">
        <v>0</v>
      </c>
      <c r="X8" s="25">
        <v>0</v>
      </c>
      <c r="Y8" s="25">
        <v>0</v>
      </c>
      <c r="Z8" s="26">
        <v>0</v>
      </c>
      <c r="AA8" s="27">
        <v>112</v>
      </c>
      <c r="AB8" s="28">
        <v>1464</v>
      </c>
      <c r="AC8" s="25">
        <v>0</v>
      </c>
      <c r="AD8" s="25">
        <v>0</v>
      </c>
      <c r="AE8" s="25">
        <v>0</v>
      </c>
      <c r="AF8" s="25">
        <v>0</v>
      </c>
      <c r="AG8" s="25">
        <v>810</v>
      </c>
      <c r="AH8" s="18" t="s">
        <v>52</v>
      </c>
      <c r="AI8" s="18" t="s">
        <v>53</v>
      </c>
    </row>
    <row r="9" spans="1:59" ht="69.75" x14ac:dyDescent="0.25">
      <c r="A9" s="22">
        <v>2</v>
      </c>
      <c r="B9" s="18" t="s">
        <v>54</v>
      </c>
      <c r="C9" s="18" t="str">
        <f>'[1]20 ACs for 2020'!B11</f>
        <v xml:space="preserve">Prey Kraing Mean Rith </v>
      </c>
      <c r="D9" s="23" t="s">
        <v>55</v>
      </c>
      <c r="E9" s="23" t="s">
        <v>56</v>
      </c>
      <c r="F9" s="23" t="s">
        <v>48</v>
      </c>
      <c r="G9" s="18" t="s">
        <v>49</v>
      </c>
      <c r="H9" s="18" t="str">
        <f>'[1]20 ACs for 2020'!F11</f>
        <v>Feb 3, 2014</v>
      </c>
      <c r="I9" s="18">
        <v>316</v>
      </c>
      <c r="J9" s="18">
        <v>81</v>
      </c>
      <c r="K9" s="18">
        <f>'[1]20 ACs for 2020'!I11</f>
        <v>8</v>
      </c>
      <c r="L9" s="18">
        <f>'[1]20 ACs for 2020'!J11</f>
        <v>3</v>
      </c>
      <c r="M9" s="24" t="str">
        <f>'[1]20 ACs for 2020'!O11</f>
        <v>25 m X 40 m</v>
      </c>
      <c r="N9" s="18"/>
      <c r="O9" s="18">
        <v>1</v>
      </c>
      <c r="P9" s="18"/>
      <c r="Q9" s="18"/>
      <c r="R9" s="18">
        <v>2020</v>
      </c>
      <c r="S9" s="19" t="s">
        <v>57</v>
      </c>
      <c r="T9" s="18" t="s">
        <v>58</v>
      </c>
      <c r="U9" s="25">
        <v>20</v>
      </c>
      <c r="V9" s="25">
        <v>100</v>
      </c>
      <c r="W9" s="25">
        <v>2</v>
      </c>
      <c r="X9" s="25">
        <v>0</v>
      </c>
      <c r="Y9" s="25">
        <v>0</v>
      </c>
      <c r="Z9" s="26">
        <v>0</v>
      </c>
      <c r="AA9" s="27">
        <v>50</v>
      </c>
      <c r="AB9" s="28">
        <v>250</v>
      </c>
      <c r="AC9" s="25">
        <v>3.2</v>
      </c>
      <c r="AD9" s="25">
        <v>0</v>
      </c>
      <c r="AE9" s="25">
        <v>0</v>
      </c>
      <c r="AF9" s="25">
        <v>0</v>
      </c>
      <c r="AG9" s="25">
        <v>247</v>
      </c>
      <c r="AH9" s="18" t="s">
        <v>59</v>
      </c>
      <c r="AI9" s="18" t="s">
        <v>60</v>
      </c>
    </row>
    <row r="10" spans="1:59" ht="123.6" customHeight="1" x14ac:dyDescent="0.25">
      <c r="A10" s="22">
        <v>3</v>
      </c>
      <c r="B10" s="18" t="s">
        <v>61</v>
      </c>
      <c r="C10" s="18" t="str">
        <f>'[1]20 ACs for 2020'!B12</f>
        <v xml:space="preserve">Kaksikor Samaki Rung Roeurng </v>
      </c>
      <c r="D10" s="23" t="s">
        <v>62</v>
      </c>
      <c r="E10" s="23" t="s">
        <v>63</v>
      </c>
      <c r="F10" s="23" t="s">
        <v>64</v>
      </c>
      <c r="G10" s="18" t="s">
        <v>49</v>
      </c>
      <c r="H10" s="18" t="str">
        <f>'[1]20 ACs for 2020'!F12</f>
        <v>Feb 3, 2010</v>
      </c>
      <c r="I10" s="18">
        <v>250</v>
      </c>
      <c r="J10" s="18">
        <v>129</v>
      </c>
      <c r="K10" s="18">
        <f>'[1]20 ACs for 2020'!I12</f>
        <v>8</v>
      </c>
      <c r="L10" s="18">
        <v>5</v>
      </c>
      <c r="M10" s="24" t="str">
        <f>'[1]20 ACs for 2020'!O12</f>
        <v>65 m X 20 m</v>
      </c>
      <c r="N10" s="18"/>
      <c r="O10" s="18">
        <v>1</v>
      </c>
      <c r="P10" s="18"/>
      <c r="Q10" s="18"/>
      <c r="R10" s="18">
        <v>2020</v>
      </c>
      <c r="S10" s="19" t="s">
        <v>65</v>
      </c>
      <c r="T10" s="18" t="s">
        <v>66</v>
      </c>
      <c r="U10" s="25">
        <v>235</v>
      </c>
      <c r="V10" s="25">
        <v>150</v>
      </c>
      <c r="W10" s="25">
        <v>0</v>
      </c>
      <c r="X10" s="25">
        <v>0</v>
      </c>
      <c r="Y10" s="25">
        <v>0</v>
      </c>
      <c r="Z10" s="26">
        <v>0</v>
      </c>
      <c r="AA10" s="27">
        <v>700</v>
      </c>
      <c r="AB10" s="28">
        <v>450</v>
      </c>
      <c r="AC10" s="25">
        <v>0</v>
      </c>
      <c r="AD10" s="25">
        <v>0</v>
      </c>
      <c r="AE10" s="25">
        <v>0</v>
      </c>
      <c r="AF10" s="25">
        <v>0</v>
      </c>
      <c r="AG10" s="25">
        <v>200</v>
      </c>
      <c r="AH10" s="18" t="s">
        <v>67</v>
      </c>
      <c r="AI10" s="18" t="s">
        <v>68</v>
      </c>
    </row>
    <row r="11" spans="1:59" ht="105.95" customHeight="1" x14ac:dyDescent="0.25">
      <c r="A11" s="22">
        <v>4</v>
      </c>
      <c r="B11" s="18" t="s">
        <v>69</v>
      </c>
      <c r="C11" s="18" t="str">
        <f>'[1]20 ACs for 2020'!B13</f>
        <v xml:space="preserve">Samaky Amatak </v>
      </c>
      <c r="D11" s="23" t="s">
        <v>70</v>
      </c>
      <c r="E11" s="23" t="s">
        <v>71</v>
      </c>
      <c r="F11" s="23" t="s">
        <v>72</v>
      </c>
      <c r="G11" s="18" t="s">
        <v>49</v>
      </c>
      <c r="H11" s="18" t="str">
        <f>'[1]20 ACs for 2020'!F13</f>
        <v>Jun 6, 2013</v>
      </c>
      <c r="I11" s="18">
        <v>116</v>
      </c>
      <c r="J11" s="18">
        <v>90</v>
      </c>
      <c r="K11" s="18">
        <v>7</v>
      </c>
      <c r="L11" s="18">
        <f>'[1]20 ACs for 2020'!J13</f>
        <v>4</v>
      </c>
      <c r="M11" s="24" t="str">
        <f>'[1]20 ACs for 2020'!O13</f>
        <v>1,800 m2</v>
      </c>
      <c r="N11" s="18">
        <v>1</v>
      </c>
      <c r="O11" s="18"/>
      <c r="P11" s="18"/>
      <c r="Q11" s="18"/>
      <c r="R11" s="18">
        <v>2020</v>
      </c>
      <c r="S11" s="19" t="s">
        <v>73</v>
      </c>
      <c r="T11" s="18" t="s">
        <v>74</v>
      </c>
      <c r="U11" s="25">
        <v>20</v>
      </c>
      <c r="V11" s="25">
        <v>30</v>
      </c>
      <c r="W11" s="25">
        <v>12</v>
      </c>
      <c r="X11" s="25">
        <v>0</v>
      </c>
      <c r="Y11" s="25">
        <v>0</v>
      </c>
      <c r="Z11" s="26">
        <v>0</v>
      </c>
      <c r="AA11" s="27">
        <v>100</v>
      </c>
      <c r="AB11" s="28">
        <v>210</v>
      </c>
      <c r="AC11" s="25">
        <v>420</v>
      </c>
      <c r="AD11" s="25">
        <v>0</v>
      </c>
      <c r="AE11" s="25">
        <v>0</v>
      </c>
      <c r="AF11" s="25">
        <v>0</v>
      </c>
      <c r="AG11" s="25">
        <v>130</v>
      </c>
      <c r="AH11" s="18" t="s">
        <v>75</v>
      </c>
      <c r="AI11" s="18" t="s">
        <v>76</v>
      </c>
    </row>
    <row r="12" spans="1:59" ht="65.099999999999994" customHeight="1" x14ac:dyDescent="0.25">
      <c r="A12" s="22">
        <v>5</v>
      </c>
      <c r="B12" s="18" t="s">
        <v>77</v>
      </c>
      <c r="C12" s="18" t="str">
        <f>'[1]20 ACs for 2020'!B14</f>
        <v xml:space="preserve">Sen Han Chamroeurn Phal </v>
      </c>
      <c r="D12" s="29" t="s">
        <v>78</v>
      </c>
      <c r="E12" s="29" t="s">
        <v>79</v>
      </c>
      <c r="F12" s="29" t="s">
        <v>80</v>
      </c>
      <c r="G12" s="18" t="s">
        <v>49</v>
      </c>
      <c r="H12" s="18" t="str">
        <f>'[1]20 ACs for 2020'!F14</f>
        <v>Dec 19, 2017</v>
      </c>
      <c r="I12" s="18">
        <v>65</v>
      </c>
      <c r="J12" s="18">
        <v>34</v>
      </c>
      <c r="K12" s="18">
        <f>'[1]20 ACs for 2020'!I14</f>
        <v>8</v>
      </c>
      <c r="L12" s="18">
        <f>'[1]20 ACs for 2020'!J14</f>
        <v>1</v>
      </c>
      <c r="M12" s="24" t="str">
        <f>'[1]20 ACs for 2020'!O14</f>
        <v>50 m x 50 m</v>
      </c>
      <c r="N12" s="18"/>
      <c r="O12" s="18">
        <v>1</v>
      </c>
      <c r="P12" s="18"/>
      <c r="Q12" s="18"/>
      <c r="R12" s="18">
        <v>2020</v>
      </c>
      <c r="S12" s="19" t="s">
        <v>81</v>
      </c>
      <c r="T12" s="18" t="s">
        <v>82</v>
      </c>
      <c r="U12" s="25">
        <v>25</v>
      </c>
      <c r="V12" s="25">
        <v>35</v>
      </c>
      <c r="W12" s="25">
        <v>0</v>
      </c>
      <c r="X12" s="25">
        <v>0</v>
      </c>
      <c r="Y12" s="25">
        <v>0</v>
      </c>
      <c r="Z12" s="26">
        <v>0</v>
      </c>
      <c r="AA12" s="27">
        <v>67.5</v>
      </c>
      <c r="AB12" s="28">
        <v>94.5</v>
      </c>
      <c r="AC12" s="25">
        <v>0</v>
      </c>
      <c r="AD12" s="25">
        <v>0</v>
      </c>
      <c r="AE12" s="25">
        <v>0</v>
      </c>
      <c r="AF12" s="25">
        <v>0</v>
      </c>
      <c r="AG12" s="25">
        <v>210</v>
      </c>
      <c r="AH12" s="18" t="s">
        <v>83</v>
      </c>
      <c r="AI12" s="18" t="s">
        <v>84</v>
      </c>
    </row>
    <row r="13" spans="1:59" ht="17.45" customHeight="1" x14ac:dyDescent="0.25">
      <c r="A13" s="30"/>
      <c r="B13" s="73"/>
      <c r="C13" s="73"/>
      <c r="D13" s="73"/>
      <c r="E13" s="73"/>
      <c r="F13" s="74"/>
      <c r="G13" s="31">
        <f>COUNT(A8:A12)</f>
        <v>5</v>
      </c>
      <c r="H13" s="32"/>
      <c r="I13" s="31">
        <f>SUM(I8:I12)</f>
        <v>1003</v>
      </c>
      <c r="J13" s="31">
        <f t="shared" ref="J13:L13" si="1">SUM(J8:J12)</f>
        <v>469</v>
      </c>
      <c r="K13" s="31">
        <f t="shared" si="1"/>
        <v>39</v>
      </c>
      <c r="L13" s="31">
        <f t="shared" si="1"/>
        <v>18</v>
      </c>
      <c r="M13" s="33"/>
      <c r="N13" s="31">
        <f>COUNT(N8:N12)</f>
        <v>1</v>
      </c>
      <c r="O13" s="31">
        <f>COUNT(O8:O12)</f>
        <v>4</v>
      </c>
      <c r="P13" s="31">
        <f t="shared" ref="P13:Q13" si="2">COUNT(P8:P12)</f>
        <v>0</v>
      </c>
      <c r="Q13" s="31">
        <f t="shared" si="2"/>
        <v>0</v>
      </c>
      <c r="R13" s="34"/>
      <c r="S13" s="15"/>
      <c r="T13" s="18"/>
      <c r="U13" s="35">
        <f>SUM(U8:U12)</f>
        <v>347</v>
      </c>
      <c r="V13" s="35">
        <f t="shared" ref="V13:AG13" si="3">SUM(V8:V12)</f>
        <v>803</v>
      </c>
      <c r="W13" s="35">
        <f t="shared" si="3"/>
        <v>14</v>
      </c>
      <c r="X13" s="35">
        <f t="shared" si="3"/>
        <v>0</v>
      </c>
      <c r="Y13" s="35">
        <f t="shared" si="3"/>
        <v>0</v>
      </c>
      <c r="Z13" s="35">
        <f t="shared" si="3"/>
        <v>0</v>
      </c>
      <c r="AA13" s="35">
        <f t="shared" si="3"/>
        <v>1029.5</v>
      </c>
      <c r="AB13" s="35">
        <f t="shared" si="3"/>
        <v>2468.5</v>
      </c>
      <c r="AC13" s="35">
        <f t="shared" si="3"/>
        <v>423.2</v>
      </c>
      <c r="AD13" s="35">
        <f t="shared" si="3"/>
        <v>0</v>
      </c>
      <c r="AE13" s="35">
        <f t="shared" si="3"/>
        <v>0</v>
      </c>
      <c r="AF13" s="35">
        <f t="shared" si="3"/>
        <v>0</v>
      </c>
      <c r="AG13" s="35">
        <f t="shared" si="3"/>
        <v>1597</v>
      </c>
      <c r="AH13" s="18"/>
      <c r="AI13" s="18"/>
    </row>
    <row r="14" spans="1:59" ht="20.45" customHeight="1" x14ac:dyDescent="0.25">
      <c r="A14" s="70" t="s">
        <v>85</v>
      </c>
      <c r="B14" s="71"/>
      <c r="C14" s="72"/>
      <c r="D14" s="72"/>
      <c r="E14" s="72"/>
      <c r="F14" s="72"/>
      <c r="G14" s="16">
        <f>G23</f>
        <v>8</v>
      </c>
      <c r="H14" s="16"/>
      <c r="I14" s="16">
        <f t="shared" ref="I14:Q14" si="4">I23</f>
        <v>1675</v>
      </c>
      <c r="J14" s="16">
        <f t="shared" si="4"/>
        <v>1138</v>
      </c>
      <c r="K14" s="16">
        <f t="shared" si="4"/>
        <v>64</v>
      </c>
      <c r="L14" s="16">
        <f t="shared" si="4"/>
        <v>27</v>
      </c>
      <c r="M14" s="16"/>
      <c r="N14" s="16">
        <f t="shared" si="4"/>
        <v>3</v>
      </c>
      <c r="O14" s="16">
        <f t="shared" si="4"/>
        <v>5</v>
      </c>
      <c r="P14" s="16">
        <f t="shared" si="4"/>
        <v>0</v>
      </c>
      <c r="Q14" s="16">
        <f t="shared" si="4"/>
        <v>0</v>
      </c>
      <c r="R14" s="17"/>
      <c r="S14" s="17"/>
      <c r="T14" s="18"/>
      <c r="U14" s="18"/>
      <c r="V14" s="18"/>
      <c r="W14" s="18"/>
      <c r="X14" s="18"/>
      <c r="Y14" s="18"/>
      <c r="Z14" s="19"/>
      <c r="AB14" s="21"/>
      <c r="AC14" s="18"/>
      <c r="AD14" s="18"/>
      <c r="AE14" s="18"/>
      <c r="AF14" s="18"/>
      <c r="AG14" s="18"/>
      <c r="AH14" s="18"/>
      <c r="AI14" s="18"/>
    </row>
    <row r="15" spans="1:59" ht="111.95" customHeight="1" x14ac:dyDescent="0.25">
      <c r="A15" s="22">
        <v>1</v>
      </c>
      <c r="B15" s="18" t="s">
        <v>86</v>
      </c>
      <c r="C15" s="36" t="str">
        <f>'[1]35 ACs for 2021'!B5</f>
        <v xml:space="preserve">Samaky Chamroeun Chey Prey Yoa </v>
      </c>
      <c r="D15" s="37" t="str">
        <f>'[1]35 ACs for 2021'!C5</f>
        <v>Prey Yoa</v>
      </c>
      <c r="E15" s="37" t="str">
        <f>'[1]35 ACs for 2021'!D5</f>
        <v>Sre Knung</v>
      </c>
      <c r="F15" s="37" t="str">
        <f>'[1]35 ACs for 2021'!E5</f>
        <v>Chhum Kiri</v>
      </c>
      <c r="G15" s="37" t="str">
        <f>'[1]35 ACs for 2021'!F5</f>
        <v>Kampot</v>
      </c>
      <c r="H15" s="38">
        <v>43378</v>
      </c>
      <c r="I15" s="37">
        <v>50</v>
      </c>
      <c r="J15" s="37">
        <v>41</v>
      </c>
      <c r="K15" s="37">
        <v>8</v>
      </c>
      <c r="L15" s="37">
        <v>5</v>
      </c>
      <c r="M15" s="39" t="s">
        <v>87</v>
      </c>
      <c r="N15" s="37">
        <v>1</v>
      </c>
      <c r="O15" s="37"/>
      <c r="P15" s="37"/>
      <c r="Q15" s="37"/>
      <c r="R15" s="37">
        <v>2021</v>
      </c>
      <c r="S15" s="40" t="s">
        <v>88</v>
      </c>
      <c r="T15" s="18" t="s">
        <v>82</v>
      </c>
      <c r="U15" s="25">
        <v>185</v>
      </c>
      <c r="V15" s="25">
        <v>305</v>
      </c>
      <c r="W15" s="25">
        <v>65</v>
      </c>
      <c r="X15" s="25">
        <v>0</v>
      </c>
      <c r="Y15" s="25">
        <v>0</v>
      </c>
      <c r="Z15" s="26">
        <v>0</v>
      </c>
      <c r="AA15" s="27">
        <v>647.5</v>
      </c>
      <c r="AB15" s="28">
        <v>916</v>
      </c>
      <c r="AC15" s="25">
        <v>520</v>
      </c>
      <c r="AD15" s="25">
        <v>0</v>
      </c>
      <c r="AE15" s="25">
        <v>0</v>
      </c>
      <c r="AF15" s="25">
        <v>0</v>
      </c>
      <c r="AG15" s="25">
        <v>145</v>
      </c>
      <c r="AH15" s="18" t="s">
        <v>89</v>
      </c>
      <c r="AI15" s="18" t="s">
        <v>90</v>
      </c>
    </row>
    <row r="16" spans="1:59" ht="69.75" x14ac:dyDescent="0.25">
      <c r="A16" s="22">
        <v>2</v>
      </c>
      <c r="B16" s="18" t="s">
        <v>91</v>
      </c>
      <c r="C16" s="21" t="str">
        <f>'[1]35 ACs for 2021'!B6</f>
        <v xml:space="preserve">Raksmei Samaky Amatak </v>
      </c>
      <c r="D16" s="18" t="str">
        <f>'[1]35 ACs for 2021'!C6</f>
        <v>Chreas</v>
      </c>
      <c r="E16" s="18" t="str">
        <f>'[1]35 ACs for 2021'!D6</f>
        <v>Chreas</v>
      </c>
      <c r="F16" s="18" t="str">
        <f>'[1]35 ACs for 2021'!E6</f>
        <v>Chhum Kiri</v>
      </c>
      <c r="G16" s="18" t="str">
        <f>'[1]35 ACs for 2021'!F6</f>
        <v>Kampot</v>
      </c>
      <c r="H16" s="18" t="s">
        <v>92</v>
      </c>
      <c r="I16" s="18">
        <v>292</v>
      </c>
      <c r="J16" s="18">
        <v>171</v>
      </c>
      <c r="K16" s="18">
        <v>8</v>
      </c>
      <c r="L16" s="18">
        <v>3</v>
      </c>
      <c r="M16" s="24" t="s">
        <v>93</v>
      </c>
      <c r="N16" s="18">
        <v>1</v>
      </c>
      <c r="O16" s="18"/>
      <c r="P16" s="18"/>
      <c r="Q16" s="18"/>
      <c r="R16" s="37">
        <v>2021</v>
      </c>
      <c r="S16" s="18" t="s">
        <v>94</v>
      </c>
      <c r="T16" s="18" t="s">
        <v>82</v>
      </c>
      <c r="U16" s="25">
        <v>8.7899999999999991</v>
      </c>
      <c r="V16" s="25">
        <v>49.45</v>
      </c>
      <c r="W16" s="25">
        <v>0</v>
      </c>
      <c r="X16" s="25">
        <v>0</v>
      </c>
      <c r="Y16" s="25">
        <v>0</v>
      </c>
      <c r="Z16" s="41">
        <v>0</v>
      </c>
      <c r="AA16" s="42">
        <v>21.5</v>
      </c>
      <c r="AB16" s="43">
        <v>98.25</v>
      </c>
      <c r="AC16" s="44">
        <v>0</v>
      </c>
      <c r="AD16" s="44">
        <v>0</v>
      </c>
      <c r="AE16" s="44">
        <v>0</v>
      </c>
      <c r="AF16" s="44">
        <v>0</v>
      </c>
      <c r="AG16" s="25">
        <v>124.32</v>
      </c>
      <c r="AH16" s="18" t="s">
        <v>95</v>
      </c>
      <c r="AI16" s="18" t="s">
        <v>96</v>
      </c>
    </row>
    <row r="17" spans="1:35" ht="117.95" customHeight="1" x14ac:dyDescent="0.25">
      <c r="A17" s="22">
        <v>3</v>
      </c>
      <c r="B17" s="18" t="s">
        <v>97</v>
      </c>
      <c r="C17" s="21" t="str">
        <f>'[1]35 ACs for 2021'!B7</f>
        <v xml:space="preserve">Banteay Meas Sopheak Mongkol </v>
      </c>
      <c r="D17" s="18" t="str">
        <f>'[1]35 ACs for 2021'!C7</f>
        <v>Prey Krala Khang Lech</v>
      </c>
      <c r="E17" s="18" t="str">
        <f>'[1]35 ACs for 2021'!D7</f>
        <v>Tuk Meas Khang Lech</v>
      </c>
      <c r="F17" s="18" t="str">
        <f>'[1]35 ACs for 2021'!E7</f>
        <v>Banteay Meas</v>
      </c>
      <c r="G17" s="18" t="str">
        <f>'[1]35 ACs for 2021'!F7</f>
        <v>Kampot</v>
      </c>
      <c r="H17" s="45">
        <v>45204</v>
      </c>
      <c r="I17" s="18">
        <v>298</v>
      </c>
      <c r="J17" s="18">
        <v>205</v>
      </c>
      <c r="K17" s="18">
        <v>8</v>
      </c>
      <c r="L17" s="18">
        <v>2</v>
      </c>
      <c r="M17" s="24" t="s">
        <v>98</v>
      </c>
      <c r="N17" s="18"/>
      <c r="O17" s="18">
        <v>1</v>
      </c>
      <c r="P17" s="18"/>
      <c r="Q17" s="18"/>
      <c r="R17" s="37">
        <v>2021</v>
      </c>
      <c r="S17" s="46" t="s">
        <v>99</v>
      </c>
      <c r="T17" s="18" t="s">
        <v>82</v>
      </c>
      <c r="U17" s="25">
        <v>0</v>
      </c>
      <c r="V17" s="25">
        <v>78.8</v>
      </c>
      <c r="W17" s="25">
        <v>0</v>
      </c>
      <c r="X17" s="25">
        <v>0</v>
      </c>
      <c r="Y17" s="25">
        <v>0</v>
      </c>
      <c r="Z17" s="26">
        <v>0</v>
      </c>
      <c r="AA17" s="27">
        <v>0</v>
      </c>
      <c r="AB17" s="28">
        <v>65</v>
      </c>
      <c r="AC17" s="25">
        <v>0</v>
      </c>
      <c r="AD17" s="25">
        <v>0</v>
      </c>
      <c r="AE17" s="25">
        <v>0</v>
      </c>
      <c r="AF17" s="25">
        <v>0</v>
      </c>
      <c r="AG17" s="25">
        <v>154.65</v>
      </c>
      <c r="AH17" s="18" t="s">
        <v>100</v>
      </c>
      <c r="AI17" s="18" t="s">
        <v>101</v>
      </c>
    </row>
    <row r="18" spans="1:35" ht="107.1" customHeight="1" x14ac:dyDescent="0.25">
      <c r="A18" s="22">
        <v>4</v>
      </c>
      <c r="B18" s="18" t="s">
        <v>102</v>
      </c>
      <c r="C18" s="21" t="str">
        <f>'[1]35 ACs for 2021'!B8</f>
        <v xml:space="preserve">Svay Phaem Chamroeun Phal </v>
      </c>
      <c r="D18" s="18" t="str">
        <f>'[1]35 ACs for 2021'!C8</f>
        <v>Svay Phaem</v>
      </c>
      <c r="E18" s="18" t="str">
        <f>'[1]35 ACs for 2021'!D8</f>
        <v>Wat Angk Khang Chheaung</v>
      </c>
      <c r="F18" s="18" t="str">
        <f>'[1]35 ACs for 2021'!E8</f>
        <v>Banteay Meas</v>
      </c>
      <c r="G18" s="18" t="str">
        <f>'[1]35 ACs for 2021'!F8</f>
        <v>Kampot</v>
      </c>
      <c r="H18" s="18" t="s">
        <v>103</v>
      </c>
      <c r="I18" s="18">
        <v>167</v>
      </c>
      <c r="J18" s="18">
        <v>119</v>
      </c>
      <c r="K18" s="18">
        <v>8</v>
      </c>
      <c r="L18" s="18">
        <v>2</v>
      </c>
      <c r="M18" s="24" t="s">
        <v>104</v>
      </c>
      <c r="N18" s="18">
        <v>1</v>
      </c>
      <c r="O18" s="18"/>
      <c r="P18" s="18"/>
      <c r="Q18" s="18"/>
      <c r="R18" s="37">
        <v>2021</v>
      </c>
      <c r="S18" s="18" t="s">
        <v>105</v>
      </c>
      <c r="T18" s="18" t="s">
        <v>82</v>
      </c>
      <c r="U18" s="25">
        <v>50</v>
      </c>
      <c r="V18" s="25">
        <v>150</v>
      </c>
      <c r="W18" s="25">
        <v>4</v>
      </c>
      <c r="X18" s="25">
        <v>0</v>
      </c>
      <c r="Y18" s="25">
        <v>0</v>
      </c>
      <c r="Z18" s="26">
        <v>0</v>
      </c>
      <c r="AA18" s="27">
        <v>300</v>
      </c>
      <c r="AB18" s="28">
        <v>400</v>
      </c>
      <c r="AC18" s="25">
        <v>22</v>
      </c>
      <c r="AD18" s="25">
        <v>0</v>
      </c>
      <c r="AE18" s="25">
        <v>0</v>
      </c>
      <c r="AF18" s="25">
        <v>0</v>
      </c>
      <c r="AG18" s="25">
        <v>255</v>
      </c>
      <c r="AH18" s="18" t="s">
        <v>106</v>
      </c>
      <c r="AI18" s="18" t="s">
        <v>107</v>
      </c>
    </row>
    <row r="19" spans="1:35" ht="93" x14ac:dyDescent="0.25">
      <c r="A19" s="22">
        <v>5</v>
      </c>
      <c r="B19" s="18" t="s">
        <v>108</v>
      </c>
      <c r="C19" s="21" t="str">
        <f>'[1]35 ACs for 2021'!B9</f>
        <v>Ponleur Kaksekor Srok Chhuk</v>
      </c>
      <c r="D19" s="18" t="str">
        <f>'[1]35 ACs for 2021'!C9</f>
        <v>Sat Porng</v>
      </c>
      <c r="E19" s="18" t="str">
        <f>'[1]35 ACs for 2021'!D9</f>
        <v>Sat Porng</v>
      </c>
      <c r="F19" s="18" t="str">
        <f>'[1]35 ACs for 2021'!E9</f>
        <v>Chhouk</v>
      </c>
      <c r="G19" s="18" t="str">
        <f>'[1]35 ACs for 2021'!F9</f>
        <v>Kampot</v>
      </c>
      <c r="H19" s="18" t="s">
        <v>103</v>
      </c>
      <c r="I19" s="18">
        <v>632</v>
      </c>
      <c r="J19" s="18">
        <v>397</v>
      </c>
      <c r="K19" s="18">
        <v>8</v>
      </c>
      <c r="L19" s="18">
        <v>1</v>
      </c>
      <c r="M19" s="24" t="s">
        <v>109</v>
      </c>
      <c r="N19" s="18"/>
      <c r="O19" s="18">
        <v>1</v>
      </c>
      <c r="P19" s="18"/>
      <c r="Q19" s="18"/>
      <c r="R19" s="37">
        <v>2021</v>
      </c>
      <c r="S19" s="18" t="s">
        <v>110</v>
      </c>
      <c r="T19" s="18" t="s">
        <v>82</v>
      </c>
      <c r="U19" s="25">
        <v>94</v>
      </c>
      <c r="V19" s="25">
        <v>222</v>
      </c>
      <c r="W19" s="25">
        <v>0</v>
      </c>
      <c r="X19" s="25">
        <v>0</v>
      </c>
      <c r="Y19" s="25">
        <v>0</v>
      </c>
      <c r="Z19" s="41">
        <v>0</v>
      </c>
      <c r="AA19" s="42">
        <v>282</v>
      </c>
      <c r="AB19" s="43">
        <v>774</v>
      </c>
      <c r="AC19" s="44">
        <v>0</v>
      </c>
      <c r="AD19" s="44">
        <v>0</v>
      </c>
      <c r="AE19" s="44">
        <v>0</v>
      </c>
      <c r="AF19" s="44">
        <v>0</v>
      </c>
      <c r="AG19" s="44">
        <v>1432</v>
      </c>
      <c r="AH19" s="18" t="s">
        <v>111</v>
      </c>
      <c r="AI19" s="18" t="s">
        <v>112</v>
      </c>
    </row>
    <row r="20" spans="1:35" ht="46.5" x14ac:dyDescent="0.25">
      <c r="A20" s="22">
        <v>6</v>
      </c>
      <c r="B20" s="18" t="s">
        <v>113</v>
      </c>
      <c r="C20" s="21" t="str">
        <f>'[1]35 ACs for 2021'!B10</f>
        <v xml:space="preserve">Kporprun Kamnitthmey​ </v>
      </c>
      <c r="D20" s="18" t="str">
        <f>'[1]35 ACs for 2021'!C10</f>
        <v>Kporp​ run</v>
      </c>
      <c r="E20" s="18" t="str">
        <f>'[1]35 ACs for 2021'!D10</f>
        <v>Sre Cheng</v>
      </c>
      <c r="F20" s="18" t="str">
        <f>'[1]35 ACs for 2021'!E10</f>
        <v>Chhum Kiri</v>
      </c>
      <c r="G20" s="18" t="str">
        <f>'[1]35 ACs for 2021'!F10</f>
        <v>Kampot</v>
      </c>
      <c r="H20" s="45">
        <v>41710</v>
      </c>
      <c r="I20" s="18">
        <v>51</v>
      </c>
      <c r="J20" s="18">
        <v>38</v>
      </c>
      <c r="K20" s="18">
        <v>9</v>
      </c>
      <c r="L20" s="18">
        <v>3</v>
      </c>
      <c r="M20" s="24" t="s">
        <v>114</v>
      </c>
      <c r="N20" s="18"/>
      <c r="O20" s="18">
        <v>1</v>
      </c>
      <c r="P20" s="18"/>
      <c r="Q20" s="18"/>
      <c r="R20" s="37">
        <v>2021</v>
      </c>
      <c r="S20" s="46" t="s">
        <v>115</v>
      </c>
      <c r="T20" s="18" t="s">
        <v>82</v>
      </c>
      <c r="U20" s="25">
        <v>0</v>
      </c>
      <c r="V20" s="25">
        <v>70</v>
      </c>
      <c r="W20" s="25">
        <v>0</v>
      </c>
      <c r="X20" s="25">
        <v>0</v>
      </c>
      <c r="Y20" s="25">
        <v>0</v>
      </c>
      <c r="Z20" s="26">
        <v>0</v>
      </c>
      <c r="AA20" s="27">
        <v>0</v>
      </c>
      <c r="AB20" s="28">
        <v>150</v>
      </c>
      <c r="AC20" s="25">
        <v>0</v>
      </c>
      <c r="AD20" s="25">
        <v>0</v>
      </c>
      <c r="AE20" s="25">
        <v>0</v>
      </c>
      <c r="AF20" s="25">
        <v>0</v>
      </c>
      <c r="AG20" s="25">
        <v>633.93299999999999</v>
      </c>
      <c r="AH20" s="18" t="s">
        <v>116</v>
      </c>
      <c r="AI20" s="18" t="s">
        <v>117</v>
      </c>
    </row>
    <row r="21" spans="1:35" ht="84" customHeight="1" x14ac:dyDescent="0.25">
      <c r="A21" s="22">
        <v>7</v>
      </c>
      <c r="B21" s="18" t="s">
        <v>118</v>
      </c>
      <c r="C21" s="21" t="str">
        <f>'[1]35 ACs for 2021'!B11</f>
        <v>Rorb Roum Samaky Roung Roeung</v>
      </c>
      <c r="D21" s="18" t="str">
        <f>'[1]35 ACs for 2021'!C11</f>
        <v>Thmei</v>
      </c>
      <c r="E21" s="18" t="str">
        <f>'[1]35 ACs for 2021'!D11</f>
        <v>Thmei</v>
      </c>
      <c r="F21" s="18" t="str">
        <f>'[1]35 ACs for 2021'!E11</f>
        <v>Tuek Chhou</v>
      </c>
      <c r="G21" s="18" t="str">
        <f>'[1]35 ACs for 2021'!F11</f>
        <v>Kampot</v>
      </c>
      <c r="H21" s="18" t="s">
        <v>119</v>
      </c>
      <c r="I21" s="18">
        <v>100</v>
      </c>
      <c r="J21" s="18">
        <v>86</v>
      </c>
      <c r="K21" s="18">
        <v>8</v>
      </c>
      <c r="L21" s="18">
        <v>6</v>
      </c>
      <c r="M21" s="24" t="s">
        <v>120</v>
      </c>
      <c r="N21" s="18"/>
      <c r="O21" s="18">
        <v>1</v>
      </c>
      <c r="P21" s="18"/>
      <c r="Q21" s="18"/>
      <c r="R21" s="37">
        <v>2021</v>
      </c>
      <c r="S21" s="46" t="s">
        <v>121</v>
      </c>
      <c r="T21" s="18" t="s">
        <v>122</v>
      </c>
      <c r="U21" s="25">
        <v>12</v>
      </c>
      <c r="V21" s="25">
        <v>33</v>
      </c>
      <c r="W21" s="25">
        <v>0</v>
      </c>
      <c r="X21" s="25">
        <v>0</v>
      </c>
      <c r="Y21" s="25">
        <v>20</v>
      </c>
      <c r="Z21" s="26">
        <v>0</v>
      </c>
      <c r="AA21" s="27">
        <v>49</v>
      </c>
      <c r="AB21" s="28">
        <v>99</v>
      </c>
      <c r="AC21" s="25">
        <v>0</v>
      </c>
      <c r="AD21" s="25">
        <v>0</v>
      </c>
      <c r="AE21" s="25">
        <v>0</v>
      </c>
      <c r="AF21" s="25">
        <v>0</v>
      </c>
      <c r="AG21" s="25">
        <v>365</v>
      </c>
      <c r="AH21" s="18" t="s">
        <v>123</v>
      </c>
      <c r="AI21" s="18" t="s">
        <v>124</v>
      </c>
    </row>
    <row r="22" spans="1:35" ht="87" customHeight="1" x14ac:dyDescent="0.25">
      <c r="A22" s="22">
        <v>8</v>
      </c>
      <c r="B22" s="18" t="s">
        <v>125</v>
      </c>
      <c r="C22" s="21" t="str">
        <f>'[1]35 ACs for 2021'!B12</f>
        <v xml:space="preserve">Tuek Kraham Akphiwat ​Rik Chamroeun </v>
      </c>
      <c r="D22" s="18" t="str">
        <f>'[1]35 ACs for 2021'!C12</f>
        <v>Tuek Kraham</v>
      </c>
      <c r="E22" s="18" t="str">
        <f>'[1]35 ACs for 2021'!D12</f>
        <v>Kandal</v>
      </c>
      <c r="F22" s="18" t="str">
        <f>'[1]35 ACs for 2021'!E12</f>
        <v>Tuek Chhou</v>
      </c>
      <c r="G22" s="18" t="str">
        <f>'[1]35 ACs for 2021'!F12</f>
        <v>Kampot</v>
      </c>
      <c r="H22" s="18" t="s">
        <v>119</v>
      </c>
      <c r="I22" s="18">
        <v>85</v>
      </c>
      <c r="J22" s="18">
        <v>81</v>
      </c>
      <c r="K22" s="18">
        <v>7</v>
      </c>
      <c r="L22" s="18">
        <v>5</v>
      </c>
      <c r="M22" s="24" t="s">
        <v>126</v>
      </c>
      <c r="N22" s="18"/>
      <c r="O22" s="18">
        <v>1</v>
      </c>
      <c r="P22" s="18"/>
      <c r="Q22" s="18"/>
      <c r="R22" s="37">
        <v>2021</v>
      </c>
      <c r="S22" s="46" t="str">
        <f>'[1]35 ACs for 2021'!O12</f>
        <v>077 921 161</v>
      </c>
      <c r="T22" s="18" t="s">
        <v>127</v>
      </c>
      <c r="U22" s="25">
        <v>50</v>
      </c>
      <c r="V22" s="25">
        <v>50</v>
      </c>
      <c r="W22" s="25">
        <v>0</v>
      </c>
      <c r="X22" s="25">
        <v>0</v>
      </c>
      <c r="Y22" s="25">
        <v>30</v>
      </c>
      <c r="Z22" s="26">
        <v>0</v>
      </c>
      <c r="AA22" s="27">
        <v>130</v>
      </c>
      <c r="AB22" s="28">
        <v>150</v>
      </c>
      <c r="AC22" s="25">
        <v>0</v>
      </c>
      <c r="AD22" s="25">
        <v>0</v>
      </c>
      <c r="AE22" s="25">
        <v>1500</v>
      </c>
      <c r="AF22" s="25">
        <v>0</v>
      </c>
      <c r="AG22" s="25">
        <v>98</v>
      </c>
      <c r="AH22" s="18" t="s">
        <v>128</v>
      </c>
      <c r="AI22" s="18" t="s">
        <v>129</v>
      </c>
    </row>
    <row r="23" spans="1:35" x14ac:dyDescent="0.25">
      <c r="A23" s="30"/>
      <c r="B23" s="73"/>
      <c r="C23" s="73"/>
      <c r="D23" s="73"/>
      <c r="E23" s="73"/>
      <c r="F23" s="74"/>
      <c r="G23" s="31">
        <f>COUNT(A15:A22)</f>
        <v>8</v>
      </c>
      <c r="H23" s="31"/>
      <c r="I23" s="31">
        <f t="shared" ref="I23:L23" si="5">SUM(I15:I22)</f>
        <v>1675</v>
      </c>
      <c r="J23" s="31">
        <f t="shared" si="5"/>
        <v>1138</v>
      </c>
      <c r="K23" s="31">
        <f t="shared" si="5"/>
        <v>64</v>
      </c>
      <c r="L23" s="31">
        <f t="shared" si="5"/>
        <v>27</v>
      </c>
      <c r="M23" s="33"/>
      <c r="N23" s="31">
        <f>COUNT(N15:N22)</f>
        <v>3</v>
      </c>
      <c r="O23" s="31">
        <f>COUNT(O15:O22)</f>
        <v>5</v>
      </c>
      <c r="P23" s="31">
        <f>COUNT(P15:P22)</f>
        <v>0</v>
      </c>
      <c r="Q23" s="31">
        <f>COUNT(Q15:Q22)</f>
        <v>0</v>
      </c>
      <c r="R23" s="18"/>
      <c r="S23" s="19"/>
      <c r="T23" s="18"/>
      <c r="U23" s="35">
        <f>SUM(U15:U22)</f>
        <v>399.78999999999996</v>
      </c>
      <c r="V23" s="35">
        <f t="shared" ref="V23:AG23" si="6">SUM(V15:V22)</f>
        <v>958.25</v>
      </c>
      <c r="W23" s="35">
        <f t="shared" si="6"/>
        <v>69</v>
      </c>
      <c r="X23" s="35">
        <f t="shared" si="6"/>
        <v>0</v>
      </c>
      <c r="Y23" s="35">
        <f t="shared" si="6"/>
        <v>50</v>
      </c>
      <c r="Z23" s="35">
        <f t="shared" si="6"/>
        <v>0</v>
      </c>
      <c r="AA23" s="35">
        <f t="shared" si="6"/>
        <v>1430</v>
      </c>
      <c r="AB23" s="35">
        <f t="shared" si="6"/>
        <v>2652.25</v>
      </c>
      <c r="AC23" s="35">
        <f t="shared" si="6"/>
        <v>542</v>
      </c>
      <c r="AD23" s="35">
        <f t="shared" si="6"/>
        <v>0</v>
      </c>
      <c r="AE23" s="35">
        <f t="shared" si="6"/>
        <v>1500</v>
      </c>
      <c r="AF23" s="35">
        <f t="shared" si="6"/>
        <v>0</v>
      </c>
      <c r="AG23" s="35">
        <f t="shared" si="6"/>
        <v>3207.9030000000002</v>
      </c>
      <c r="AH23" s="18"/>
      <c r="AI23" s="18"/>
    </row>
    <row r="24" spans="1:35" ht="20.45" customHeight="1" x14ac:dyDescent="0.25">
      <c r="A24" s="70" t="s">
        <v>130</v>
      </c>
      <c r="B24" s="71"/>
      <c r="C24" s="72"/>
      <c r="D24" s="72"/>
      <c r="E24" s="72"/>
      <c r="F24" s="72"/>
      <c r="G24" s="16">
        <f>G27+G30</f>
        <v>4</v>
      </c>
      <c r="H24" s="16"/>
      <c r="I24" s="16">
        <f t="shared" ref="I24:Q24" si="7">I27+I30</f>
        <v>319</v>
      </c>
      <c r="J24" s="16">
        <f t="shared" si="7"/>
        <v>194</v>
      </c>
      <c r="K24" s="16">
        <f t="shared" si="7"/>
        <v>33</v>
      </c>
      <c r="L24" s="16">
        <f t="shared" si="7"/>
        <v>7</v>
      </c>
      <c r="M24" s="16"/>
      <c r="N24" s="16">
        <f t="shared" si="7"/>
        <v>0</v>
      </c>
      <c r="O24" s="16">
        <f t="shared" si="7"/>
        <v>4</v>
      </c>
      <c r="P24" s="16">
        <f t="shared" si="7"/>
        <v>0</v>
      </c>
      <c r="Q24" s="16">
        <f t="shared" si="7"/>
        <v>0</v>
      </c>
      <c r="R24" s="17"/>
      <c r="S24" s="17"/>
      <c r="T24" s="18"/>
      <c r="U24" s="47"/>
      <c r="V24" s="47"/>
      <c r="W24" s="47"/>
      <c r="X24" s="47"/>
      <c r="Y24" s="47"/>
      <c r="Z24" s="48"/>
      <c r="AA24" s="49"/>
      <c r="AB24" s="50"/>
      <c r="AC24" s="47"/>
      <c r="AD24" s="47"/>
      <c r="AE24" s="47"/>
      <c r="AF24" s="47"/>
      <c r="AG24" s="18"/>
      <c r="AH24" s="18"/>
      <c r="AI24" s="18"/>
    </row>
    <row r="25" spans="1:35" ht="69.75" x14ac:dyDescent="0.25">
      <c r="A25" s="22">
        <v>1</v>
      </c>
      <c r="B25" s="18" t="s">
        <v>131</v>
      </c>
      <c r="C25" s="18" t="s">
        <v>132</v>
      </c>
      <c r="D25" s="18" t="s">
        <v>133</v>
      </c>
      <c r="E25" s="18" t="s">
        <v>134</v>
      </c>
      <c r="F25" s="18" t="s">
        <v>135</v>
      </c>
      <c r="G25" s="18" t="s">
        <v>136</v>
      </c>
      <c r="H25" s="45">
        <v>41710</v>
      </c>
      <c r="I25" s="18">
        <v>137</v>
      </c>
      <c r="J25" s="18">
        <v>91</v>
      </c>
      <c r="K25" s="18">
        <v>8</v>
      </c>
      <c r="L25" s="18">
        <v>2</v>
      </c>
      <c r="M25" s="51" t="s">
        <v>137</v>
      </c>
      <c r="N25" s="18"/>
      <c r="O25" s="18">
        <v>1</v>
      </c>
      <c r="P25" s="18"/>
      <c r="Q25" s="18"/>
      <c r="R25" s="18">
        <v>2022</v>
      </c>
      <c r="S25" s="19" t="s">
        <v>138</v>
      </c>
      <c r="T25" s="18" t="s">
        <v>122</v>
      </c>
      <c r="U25" s="25">
        <v>20</v>
      </c>
      <c r="V25" s="25">
        <v>60</v>
      </c>
      <c r="W25" s="25">
        <v>0</v>
      </c>
      <c r="X25" s="25">
        <v>0</v>
      </c>
      <c r="Y25" s="25">
        <v>0</v>
      </c>
      <c r="Z25" s="26">
        <v>0</v>
      </c>
      <c r="AA25" s="27">
        <v>63</v>
      </c>
      <c r="AB25" s="28">
        <v>213</v>
      </c>
      <c r="AC25" s="25">
        <v>0</v>
      </c>
      <c r="AD25" s="25">
        <v>0</v>
      </c>
      <c r="AE25" s="25">
        <v>0</v>
      </c>
      <c r="AF25" s="25">
        <v>0</v>
      </c>
      <c r="AG25" s="25">
        <v>45</v>
      </c>
      <c r="AH25" s="18" t="s">
        <v>139</v>
      </c>
      <c r="AI25" s="18" t="s">
        <v>140</v>
      </c>
    </row>
    <row r="26" spans="1:35" ht="69.75" x14ac:dyDescent="0.25">
      <c r="A26" s="22">
        <v>2</v>
      </c>
      <c r="B26" s="18" t="s">
        <v>141</v>
      </c>
      <c r="C26" s="18" t="s">
        <v>142</v>
      </c>
      <c r="D26" s="18" t="s">
        <v>143</v>
      </c>
      <c r="E26" s="18" t="s">
        <v>144</v>
      </c>
      <c r="F26" s="18" t="s">
        <v>145</v>
      </c>
      <c r="G26" s="18" t="s">
        <v>136</v>
      </c>
      <c r="H26" s="45">
        <v>43134</v>
      </c>
      <c r="I26" s="18">
        <v>40</v>
      </c>
      <c r="J26" s="18">
        <v>16</v>
      </c>
      <c r="K26" s="18">
        <v>8</v>
      </c>
      <c r="L26" s="18">
        <v>2</v>
      </c>
      <c r="M26" s="24" t="s">
        <v>146</v>
      </c>
      <c r="N26" s="18"/>
      <c r="O26" s="18">
        <v>1</v>
      </c>
      <c r="P26" s="18"/>
      <c r="Q26" s="18"/>
      <c r="R26" s="18">
        <v>2022</v>
      </c>
      <c r="S26" s="19" t="s">
        <v>147</v>
      </c>
      <c r="T26" s="18" t="s">
        <v>122</v>
      </c>
      <c r="U26" s="25">
        <v>0</v>
      </c>
      <c r="V26" s="25">
        <v>40</v>
      </c>
      <c r="W26" s="25">
        <v>0</v>
      </c>
      <c r="X26" s="25">
        <v>0</v>
      </c>
      <c r="Y26" s="25">
        <v>0</v>
      </c>
      <c r="Z26" s="26">
        <v>0</v>
      </c>
      <c r="AA26" s="27">
        <v>0</v>
      </c>
      <c r="AB26" s="28">
        <v>110</v>
      </c>
      <c r="AC26" s="25">
        <v>0</v>
      </c>
      <c r="AD26" s="25">
        <v>0</v>
      </c>
      <c r="AE26" s="25">
        <v>0</v>
      </c>
      <c r="AF26" s="25">
        <v>0</v>
      </c>
      <c r="AG26" s="25">
        <v>125.54</v>
      </c>
      <c r="AH26" s="18" t="s">
        <v>148</v>
      </c>
      <c r="AI26" s="18" t="s">
        <v>149</v>
      </c>
    </row>
    <row r="27" spans="1:35" x14ac:dyDescent="0.25">
      <c r="A27" s="30"/>
      <c r="B27" s="61" t="s">
        <v>150</v>
      </c>
      <c r="C27" s="62"/>
      <c r="D27" s="62"/>
      <c r="E27" s="62"/>
      <c r="F27" s="62"/>
      <c r="G27" s="31">
        <f>COUNT(A25:A26)</f>
        <v>2</v>
      </c>
      <c r="H27" s="31"/>
      <c r="I27" s="31">
        <f t="shared" ref="I27:L27" si="8">SUM(I25:I26)</f>
        <v>177</v>
      </c>
      <c r="J27" s="31">
        <f t="shared" si="8"/>
        <v>107</v>
      </c>
      <c r="K27" s="31">
        <f t="shared" si="8"/>
        <v>16</v>
      </c>
      <c r="L27" s="31">
        <f t="shared" si="8"/>
        <v>4</v>
      </c>
      <c r="M27" s="33"/>
      <c r="N27" s="31">
        <f>COUNT(N25:N26)</f>
        <v>0</v>
      </c>
      <c r="O27" s="31">
        <f t="shared" ref="O27:Q27" si="9">COUNT(O25:O26)</f>
        <v>2</v>
      </c>
      <c r="P27" s="31">
        <f t="shared" si="9"/>
        <v>0</v>
      </c>
      <c r="Q27" s="31">
        <f t="shared" si="9"/>
        <v>0</v>
      </c>
      <c r="R27" s="18"/>
      <c r="S27" s="19"/>
      <c r="T27" s="18"/>
      <c r="U27" s="35">
        <f>SUM(U25:U26)</f>
        <v>20</v>
      </c>
      <c r="V27" s="35">
        <f t="shared" ref="V27:AG27" si="10">SUM(V25:V26)</f>
        <v>100</v>
      </c>
      <c r="W27" s="35">
        <f t="shared" si="10"/>
        <v>0</v>
      </c>
      <c r="X27" s="35">
        <f t="shared" si="10"/>
        <v>0</v>
      </c>
      <c r="Y27" s="35">
        <f t="shared" si="10"/>
        <v>0</v>
      </c>
      <c r="Z27" s="35">
        <f t="shared" si="10"/>
        <v>0</v>
      </c>
      <c r="AA27" s="35">
        <f t="shared" si="10"/>
        <v>63</v>
      </c>
      <c r="AB27" s="35">
        <f t="shared" si="10"/>
        <v>323</v>
      </c>
      <c r="AC27" s="35">
        <f t="shared" si="10"/>
        <v>0</v>
      </c>
      <c r="AD27" s="35">
        <f t="shared" si="10"/>
        <v>0</v>
      </c>
      <c r="AE27" s="35">
        <f t="shared" si="10"/>
        <v>0</v>
      </c>
      <c r="AF27" s="35">
        <f t="shared" si="10"/>
        <v>0</v>
      </c>
      <c r="AG27" s="35">
        <f t="shared" si="10"/>
        <v>170.54000000000002</v>
      </c>
      <c r="AH27" s="18"/>
      <c r="AI27" s="18"/>
    </row>
    <row r="28" spans="1:35" ht="69.75" x14ac:dyDescent="0.25">
      <c r="A28" s="22">
        <v>1</v>
      </c>
      <c r="B28" s="18" t="str">
        <f>'[1]19 ACs for 2023'!B15</f>
        <v>ស.ក ពញាអង្គរចំរើនជ័យ</v>
      </c>
      <c r="C28" s="18" t="str">
        <f>'[1]19 ACs for 2023'!C15</f>
        <v xml:space="preserve"> Ponhea Angkor 
Chamroeun Chey AC</v>
      </c>
      <c r="D28" s="18" t="str">
        <f>'[1]19 ACs for 2023'!D15</f>
        <v>ពញាអង្គរ
 Ponhea Ang</v>
      </c>
      <c r="E28" s="18" t="str">
        <f>'[1]19 ACs for 2023'!E15</f>
        <v>វត្តអង្គខាងជើង
 Wat Ang Khang Cheng</v>
      </c>
      <c r="F28" s="18" t="str">
        <f>'[1]19 ACs for 2023'!F15</f>
        <v>បន្ទាយមាស
Banteay Meas</v>
      </c>
      <c r="G28" s="18" t="str">
        <f>'[1]19 ACs for 2023'!G15</f>
        <v>កំពត
Kampot</v>
      </c>
      <c r="H28" s="18" t="s">
        <v>151</v>
      </c>
      <c r="I28" s="18">
        <v>99</v>
      </c>
      <c r="J28" s="18">
        <v>59</v>
      </c>
      <c r="K28" s="18">
        <v>9</v>
      </c>
      <c r="L28" s="18">
        <v>1</v>
      </c>
      <c r="M28" s="18" t="str">
        <f>'[1]19 ACs for 2023'!I15</f>
        <v>26X35m</v>
      </c>
      <c r="N28" s="18"/>
      <c r="O28" s="18">
        <v>1</v>
      </c>
      <c r="P28" s="18"/>
      <c r="Q28" s="18"/>
      <c r="R28" s="18">
        <v>2022</v>
      </c>
      <c r="S28" s="19" t="s">
        <v>152</v>
      </c>
      <c r="T28" s="18" t="s">
        <v>122</v>
      </c>
      <c r="U28" s="25">
        <v>30</v>
      </c>
      <c r="V28" s="25">
        <v>40</v>
      </c>
      <c r="W28" s="25">
        <v>0</v>
      </c>
      <c r="X28" s="25">
        <v>0</v>
      </c>
      <c r="Y28" s="25">
        <v>0</v>
      </c>
      <c r="Z28" s="26">
        <v>0</v>
      </c>
      <c r="AA28" s="27">
        <v>90</v>
      </c>
      <c r="AB28" s="28">
        <v>120</v>
      </c>
      <c r="AC28" s="25">
        <v>0</v>
      </c>
      <c r="AD28" s="25">
        <v>0</v>
      </c>
      <c r="AE28" s="25">
        <v>0</v>
      </c>
      <c r="AF28" s="25">
        <v>0</v>
      </c>
      <c r="AG28" s="52">
        <v>96.38</v>
      </c>
      <c r="AH28" s="18" t="s">
        <v>153</v>
      </c>
      <c r="AI28" s="18" t="s">
        <v>140</v>
      </c>
    </row>
    <row r="29" spans="1:35" ht="46.5" x14ac:dyDescent="0.25">
      <c r="A29" s="22">
        <v>2</v>
      </c>
      <c r="B29" s="18" t="str">
        <f>'[1]19 ACs for 2023'!B16</f>
        <v>ស.ក សាមគ្គីបៃតង</v>
      </c>
      <c r="C29" s="18" t="str">
        <f>'[1]19 ACs for 2023'!C16</f>
        <v xml:space="preserve"> Samaky Baitang AC</v>
      </c>
      <c r="D29" s="18" t="str">
        <f>'[1]19 ACs for 2023'!D16</f>
        <v>តាភុល
Tapul</v>
      </c>
      <c r="E29" s="18" t="str">
        <f>'[1]19 ACs for 2023'!E16</f>
        <v>ស្នាយអញ្ចឹត
Sny Anchet</v>
      </c>
      <c r="F29" s="18" t="str">
        <f>'[1]19 ACs for 2023'!F16</f>
        <v>ជុំគិរី
Chhum Kiri</v>
      </c>
      <c r="G29" s="18" t="str">
        <f>'[1]19 ACs for 2023'!G16</f>
        <v>កំពត
Kampot</v>
      </c>
      <c r="H29" s="18" t="s">
        <v>154</v>
      </c>
      <c r="I29" s="18">
        <v>43</v>
      </c>
      <c r="J29" s="18">
        <v>28</v>
      </c>
      <c r="K29" s="18">
        <v>8</v>
      </c>
      <c r="L29" s="18">
        <v>2</v>
      </c>
      <c r="M29" s="18" t="str">
        <f>'[1]19 ACs for 2023'!I16</f>
        <v>26X35m</v>
      </c>
      <c r="N29" s="18"/>
      <c r="O29" s="18">
        <v>1</v>
      </c>
      <c r="P29" s="18"/>
      <c r="Q29" s="18"/>
      <c r="R29" s="18">
        <v>2022</v>
      </c>
      <c r="S29" s="19" t="s">
        <v>155</v>
      </c>
      <c r="T29" s="18" t="s">
        <v>122</v>
      </c>
      <c r="U29" s="25">
        <v>0</v>
      </c>
      <c r="V29" s="25">
        <v>60</v>
      </c>
      <c r="W29" s="25">
        <v>0</v>
      </c>
      <c r="X29" s="25">
        <v>0</v>
      </c>
      <c r="Y29" s="25">
        <v>0</v>
      </c>
      <c r="Z29" s="26">
        <v>0</v>
      </c>
      <c r="AA29" s="27">
        <v>0</v>
      </c>
      <c r="AB29" s="28">
        <v>168</v>
      </c>
      <c r="AC29" s="25">
        <v>0</v>
      </c>
      <c r="AD29" s="25">
        <v>0</v>
      </c>
      <c r="AE29" s="25">
        <v>0</v>
      </c>
      <c r="AF29" s="25">
        <v>0</v>
      </c>
      <c r="AG29" s="52">
        <v>149.97</v>
      </c>
      <c r="AH29" s="18" t="s">
        <v>156</v>
      </c>
      <c r="AI29" s="18" t="s">
        <v>140</v>
      </c>
    </row>
    <row r="30" spans="1:35" x14ac:dyDescent="0.25">
      <c r="A30" s="61" t="s">
        <v>157</v>
      </c>
      <c r="B30" s="62"/>
      <c r="C30" s="62"/>
      <c r="D30" s="62"/>
      <c r="E30" s="62"/>
      <c r="F30" s="63"/>
      <c r="G30" s="31">
        <f>COUNT(A28:A29)</f>
        <v>2</v>
      </c>
      <c r="H30" s="31"/>
      <c r="I30" s="31">
        <f>SUM(I28:I29)</f>
        <v>142</v>
      </c>
      <c r="J30" s="31">
        <f t="shared" ref="J30:L30" si="11">SUM(J28:J29)</f>
        <v>87</v>
      </c>
      <c r="K30" s="31">
        <f t="shared" si="11"/>
        <v>17</v>
      </c>
      <c r="L30" s="31">
        <f t="shared" si="11"/>
        <v>3</v>
      </c>
      <c r="M30" s="31"/>
      <c r="N30" s="31">
        <f>COUNT(N28:N29)</f>
        <v>0</v>
      </c>
      <c r="O30" s="31">
        <f>COUNT(O28:O29)</f>
        <v>2</v>
      </c>
      <c r="P30" s="31">
        <f t="shared" ref="P30:Q30" si="12">COUNT(P28:P29)</f>
        <v>0</v>
      </c>
      <c r="Q30" s="31">
        <f t="shared" si="12"/>
        <v>0</v>
      </c>
      <c r="R30" s="18"/>
      <c r="S30" s="19"/>
      <c r="T30" s="18"/>
      <c r="U30" s="35">
        <f>SUM(U28:U29)</f>
        <v>30</v>
      </c>
      <c r="V30" s="35">
        <f t="shared" ref="V30:AG30" si="13">SUM(V28:V29)</f>
        <v>100</v>
      </c>
      <c r="W30" s="35">
        <f t="shared" si="13"/>
        <v>0</v>
      </c>
      <c r="X30" s="35">
        <f t="shared" si="13"/>
        <v>0</v>
      </c>
      <c r="Y30" s="35">
        <f t="shared" si="13"/>
        <v>0</v>
      </c>
      <c r="Z30" s="35">
        <f t="shared" si="13"/>
        <v>0</v>
      </c>
      <c r="AA30" s="35">
        <f t="shared" si="13"/>
        <v>90</v>
      </c>
      <c r="AB30" s="35">
        <f t="shared" si="13"/>
        <v>288</v>
      </c>
      <c r="AC30" s="35">
        <f t="shared" si="13"/>
        <v>0</v>
      </c>
      <c r="AD30" s="35">
        <f t="shared" si="13"/>
        <v>0</v>
      </c>
      <c r="AE30" s="35">
        <f t="shared" si="13"/>
        <v>0</v>
      </c>
      <c r="AF30" s="35">
        <f t="shared" si="13"/>
        <v>0</v>
      </c>
      <c r="AG30" s="35">
        <f t="shared" si="13"/>
        <v>246.35</v>
      </c>
      <c r="AH30" s="18"/>
      <c r="AI30" s="18"/>
    </row>
    <row r="31" spans="1:35" ht="48.6" customHeight="1" x14ac:dyDescent="0.25">
      <c r="A31" s="53">
        <v>1</v>
      </c>
      <c r="B31" s="54" t="str">
        <f>'[1]19 ACs for 2023'!B13</f>
        <v>ស.ក ព្រៃតាព្រឹកមានជ័យ</v>
      </c>
      <c r="C31" s="54" t="str">
        <f>'[1]19 ACs for 2023'!C13</f>
        <v xml:space="preserve"> Prey Ta Priek Mean
 Chey AC</v>
      </c>
      <c r="D31" s="54" t="str">
        <f>'[1]19 ACs for 2023'!D13</f>
        <v>ព្រៃតាព្រឹត
 Prey Ta Priek</v>
      </c>
      <c r="E31" s="54" t="str">
        <f>'[1]19 ACs for 2023'!E13</f>
        <v>ស្តេចគង់ខាងលិច
Sdach Kung Khang Leach</v>
      </c>
      <c r="F31" s="54" t="str">
        <f>'[1]19 ACs for 2023'!F13</f>
        <v>បន្ទាយមាស
Banteay Meas</v>
      </c>
      <c r="G31" s="54" t="str">
        <f>'[1]19 ACs for 2023'!G13</f>
        <v>កំពត
Kampot</v>
      </c>
      <c r="H31" s="18">
        <v>2018</v>
      </c>
      <c r="I31" s="18">
        <v>50</v>
      </c>
      <c r="J31" s="18">
        <v>17</v>
      </c>
      <c r="K31" s="18">
        <v>10</v>
      </c>
      <c r="L31" s="18">
        <v>2</v>
      </c>
      <c r="M31" s="18" t="str">
        <f>'[1]19 ACs for 2023'!I13</f>
        <v>26X35m</v>
      </c>
      <c r="O31" s="32"/>
      <c r="P31" s="18"/>
      <c r="Q31" s="18"/>
      <c r="R31" s="18">
        <v>2023</v>
      </c>
      <c r="S31" s="19" t="str">
        <f>'[1]19 ACs for 2023'!M13</f>
        <v>071 5696 006
088 73 76 434</v>
      </c>
      <c r="T31" s="18"/>
      <c r="U31" s="47"/>
      <c r="V31" s="47"/>
      <c r="W31" s="47"/>
      <c r="X31" s="47"/>
      <c r="Y31" s="47"/>
      <c r="Z31" s="48"/>
      <c r="AA31" s="49"/>
      <c r="AB31" s="50"/>
      <c r="AC31" s="47"/>
      <c r="AD31" s="47"/>
      <c r="AE31" s="47"/>
      <c r="AF31" s="47"/>
      <c r="AG31" s="18"/>
      <c r="AH31" s="18"/>
      <c r="AI31" s="55" t="s">
        <v>158</v>
      </c>
    </row>
    <row r="32" spans="1:35" ht="48.95" customHeight="1" x14ac:dyDescent="0.25">
      <c r="A32" s="53">
        <v>2</v>
      </c>
      <c r="B32" s="54" t="str">
        <f>'[1]19 ACs for 2023'!B14</f>
        <v>ស.ក រំដួលសរីរាង្គតារាជ</v>
      </c>
      <c r="C32" s="54" t="str">
        <f>'[1]19 ACs for 2023'!C14</f>
        <v>​ Ramdoul Sereyreag
 Tarech AC</v>
      </c>
      <c r="D32" s="54" t="str">
        <f>'[1]19 ACs for 2023'!D14</f>
        <v>តារាជ
Tarech</v>
      </c>
      <c r="E32" s="54" t="str">
        <f>'[1]19 ACs for 2023'!E14</f>
        <v>ត្រពាំងរាំង
Trapeang Reang</v>
      </c>
      <c r="F32" s="54" t="str">
        <f>'[1]19 ACs for 2023'!F14</f>
        <v>ជុំគិរី
Chhum Kiri</v>
      </c>
      <c r="G32" s="54" t="str">
        <f>'[1]19 ACs for 2023'!G14</f>
        <v>កំពត
Kampot</v>
      </c>
      <c r="H32" s="18" t="s">
        <v>159</v>
      </c>
      <c r="I32" s="18">
        <v>162</v>
      </c>
      <c r="J32" s="18">
        <v>133</v>
      </c>
      <c r="K32" s="18">
        <v>8</v>
      </c>
      <c r="L32" s="18">
        <v>6</v>
      </c>
      <c r="M32" s="18" t="str">
        <f>'[1]19 ACs for 2023'!I14</f>
        <v>26X35m</v>
      </c>
      <c r="N32" s="32"/>
      <c r="P32" s="18"/>
      <c r="Q32" s="18"/>
      <c r="R32" s="18">
        <v>2023</v>
      </c>
      <c r="S32" s="19" t="str">
        <f>'[1]19 ACs for 2023'!M14</f>
        <v>O12 488 728</v>
      </c>
      <c r="T32" s="18"/>
      <c r="U32" s="47"/>
      <c r="V32" s="47"/>
      <c r="W32" s="47"/>
      <c r="X32" s="47"/>
      <c r="Y32" s="47"/>
      <c r="Z32" s="48"/>
      <c r="AA32" s="49"/>
      <c r="AB32" s="50"/>
      <c r="AC32" s="47"/>
      <c r="AD32" s="47"/>
      <c r="AE32" s="47"/>
      <c r="AF32" s="47"/>
      <c r="AG32" s="18"/>
      <c r="AH32" s="18"/>
      <c r="AI32" s="55" t="s">
        <v>158</v>
      </c>
    </row>
    <row r="33" spans="1:35" ht="47.45" customHeight="1" x14ac:dyDescent="0.25">
      <c r="A33" s="53">
        <v>3</v>
      </c>
      <c r="B33" s="54" t="str">
        <f>'[1]19 ACs for 2023'!B17</f>
        <v>ស.ក លំទំពូងសាមគ្គី
មានជ័យ</v>
      </c>
      <c r="C33" s="54" t="str">
        <f>'[1]19 ACs for 2023'!C17</f>
        <v xml:space="preserve"> Lomtumpong Samaki Mean​​ Chey AC</v>
      </c>
      <c r="D33" s="54" t="str">
        <f>'[1]19 ACs for 2023'!D17</f>
        <v>លំទំពូង
 Lomtumpong</v>
      </c>
      <c r="E33" s="54" t="str">
        <f>'[1]19 ACs for 2023'!E17</f>
        <v>បន្ទាយមាសខាងលិច
Banteay Meas Khang Lech</v>
      </c>
      <c r="F33" s="54" t="str">
        <f>'[1]19 ACs for 2023'!F17</f>
        <v>បន្ទាយមាស
Banteay Meas</v>
      </c>
      <c r="G33" s="54" t="str">
        <f>'[1]19 ACs for 2023'!G17</f>
        <v>កំពត
Kampot</v>
      </c>
      <c r="H33" s="18">
        <v>2024</v>
      </c>
      <c r="I33" s="18">
        <v>38</v>
      </c>
      <c r="J33" s="18">
        <v>28</v>
      </c>
      <c r="K33" s="18">
        <v>8</v>
      </c>
      <c r="L33" s="18">
        <v>3</v>
      </c>
      <c r="M33" s="18" t="str">
        <f>'[1]19 ACs for 2023'!I17</f>
        <v>22X35m</v>
      </c>
      <c r="O33" s="32"/>
      <c r="P33" s="18"/>
      <c r="Q33" s="18"/>
      <c r="R33" s="18">
        <v>2023</v>
      </c>
      <c r="S33" s="19" t="str">
        <f>'[1]19 ACs for 2023'!M17</f>
        <v>086 748966
071 4341 085</v>
      </c>
      <c r="T33" s="18"/>
      <c r="U33" s="47"/>
      <c r="V33" s="47"/>
      <c r="W33" s="47"/>
      <c r="X33" s="47"/>
      <c r="Y33" s="47"/>
      <c r="Z33" s="48"/>
      <c r="AA33" s="49"/>
      <c r="AB33" s="50"/>
      <c r="AC33" s="47"/>
      <c r="AD33" s="47"/>
      <c r="AE33" s="47"/>
      <c r="AF33" s="47"/>
      <c r="AG33" s="18"/>
      <c r="AH33" s="18"/>
      <c r="AI33" s="55" t="s">
        <v>158</v>
      </c>
    </row>
    <row r="34" spans="1:35" x14ac:dyDescent="0.25">
      <c r="A34" s="64" t="s">
        <v>160</v>
      </c>
      <c r="B34" s="65"/>
      <c r="C34" s="65"/>
      <c r="D34" s="65"/>
      <c r="E34" s="65"/>
      <c r="F34" s="66"/>
      <c r="G34" s="56">
        <f>COUNT(A31:A33)</f>
        <v>3</v>
      </c>
      <c r="H34" s="56"/>
      <c r="I34" s="56">
        <f>SUM(I31:I33)</f>
        <v>250</v>
      </c>
      <c r="J34" s="56">
        <f t="shared" ref="J34:L34" si="14">SUM(J31:J33)</f>
        <v>178</v>
      </c>
      <c r="K34" s="56">
        <f t="shared" si="14"/>
        <v>26</v>
      </c>
      <c r="L34" s="56">
        <f t="shared" si="14"/>
        <v>11</v>
      </c>
      <c r="M34" s="57"/>
      <c r="N34" s="56">
        <f>COUNT(N31:N33)</f>
        <v>0</v>
      </c>
      <c r="O34" s="56">
        <f>COUNT(O31:O33)</f>
        <v>0</v>
      </c>
      <c r="P34" s="56">
        <f>COUNT(P31:P33)</f>
        <v>0</v>
      </c>
      <c r="Q34" s="56">
        <f>COUNT(Q31:Q33)</f>
        <v>0</v>
      </c>
      <c r="R34" s="31"/>
      <c r="S34" s="19"/>
      <c r="T34" s="18"/>
      <c r="U34" s="35">
        <f t="shared" ref="U34:AE34" si="15">SUM(U31:U33)</f>
        <v>0</v>
      </c>
      <c r="V34" s="35">
        <f t="shared" si="15"/>
        <v>0</v>
      </c>
      <c r="W34" s="35">
        <f t="shared" si="15"/>
        <v>0</v>
      </c>
      <c r="X34" s="35">
        <f t="shared" si="15"/>
        <v>0</v>
      </c>
      <c r="Y34" s="35">
        <f t="shared" si="15"/>
        <v>0</v>
      </c>
      <c r="Z34" s="35">
        <f t="shared" si="15"/>
        <v>0</v>
      </c>
      <c r="AA34" s="35">
        <f t="shared" si="15"/>
        <v>0</v>
      </c>
      <c r="AB34" s="35">
        <f t="shared" si="15"/>
        <v>0</v>
      </c>
      <c r="AC34" s="35">
        <f t="shared" si="15"/>
        <v>0</v>
      </c>
      <c r="AD34" s="35">
        <f t="shared" si="15"/>
        <v>0</v>
      </c>
      <c r="AE34" s="35">
        <f t="shared" si="15"/>
        <v>0</v>
      </c>
      <c r="AF34" s="35">
        <f>SUM(AF31:AF33)</f>
        <v>0</v>
      </c>
      <c r="AG34" s="35">
        <f>SUM(AG31:AG33)</f>
        <v>0</v>
      </c>
      <c r="AH34" s="18"/>
      <c r="AI34" s="18"/>
    </row>
    <row r="35" spans="1:35" ht="20.45" customHeight="1" x14ac:dyDescent="0.25">
      <c r="A35" s="67" t="s">
        <v>161</v>
      </c>
      <c r="B35" s="68"/>
      <c r="C35" s="68"/>
      <c r="D35" s="68"/>
      <c r="E35" s="68"/>
      <c r="F35" s="68"/>
      <c r="G35" s="58">
        <f>SUM(G7,G14,G24,G34)</f>
        <v>20</v>
      </c>
      <c r="H35" s="58">
        <f t="shared" ref="H35:Q35" si="16">SUM(H7,H14,H24,H34)</f>
        <v>0</v>
      </c>
      <c r="I35" s="58">
        <f t="shared" si="16"/>
        <v>3247</v>
      </c>
      <c r="J35" s="58">
        <f t="shared" si="16"/>
        <v>1979</v>
      </c>
      <c r="K35" s="58">
        <f t="shared" si="16"/>
        <v>162</v>
      </c>
      <c r="L35" s="58">
        <f t="shared" si="16"/>
        <v>63</v>
      </c>
      <c r="M35" s="58"/>
      <c r="N35" s="58">
        <f>SUM(N7,N14,N24,N30,N34)</f>
        <v>4</v>
      </c>
      <c r="O35" s="58">
        <f t="shared" si="16"/>
        <v>13</v>
      </c>
      <c r="P35" s="58">
        <f t="shared" si="16"/>
        <v>0</v>
      </c>
      <c r="Q35" s="58">
        <f t="shared" si="16"/>
        <v>0</v>
      </c>
      <c r="R35" s="58"/>
      <c r="S35" s="19"/>
      <c r="T35" s="18"/>
      <c r="U35" s="59">
        <f>SUM(U13,U23,U27,U30,U34)</f>
        <v>796.79</v>
      </c>
      <c r="V35" s="59">
        <f t="shared" ref="V35:AG35" si="17">SUM(V13,V23,V27,V30,V34)</f>
        <v>1961.25</v>
      </c>
      <c r="W35" s="59">
        <f t="shared" si="17"/>
        <v>83</v>
      </c>
      <c r="X35" s="59">
        <f t="shared" si="17"/>
        <v>0</v>
      </c>
      <c r="Y35" s="59">
        <f t="shared" si="17"/>
        <v>50</v>
      </c>
      <c r="Z35" s="59">
        <f t="shared" si="17"/>
        <v>0</v>
      </c>
      <c r="AA35" s="59">
        <f t="shared" si="17"/>
        <v>2612.5</v>
      </c>
      <c r="AB35" s="59">
        <f t="shared" si="17"/>
        <v>5731.75</v>
      </c>
      <c r="AC35" s="59">
        <f t="shared" si="17"/>
        <v>965.2</v>
      </c>
      <c r="AD35" s="59">
        <f t="shared" si="17"/>
        <v>0</v>
      </c>
      <c r="AE35" s="59">
        <f t="shared" si="17"/>
        <v>1500</v>
      </c>
      <c r="AF35" s="59">
        <f t="shared" si="17"/>
        <v>0</v>
      </c>
      <c r="AG35" s="59">
        <f t="shared" si="17"/>
        <v>5221.7930000000006</v>
      </c>
      <c r="AH35" s="18"/>
      <c r="AI35" s="18"/>
    </row>
    <row r="36" spans="1:35" x14ac:dyDescent="0.25">
      <c r="AA36" s="2"/>
    </row>
    <row r="37" spans="1:35" ht="30" customHeight="1" x14ac:dyDescent="0.25">
      <c r="B37" s="69" t="s">
        <v>162</v>
      </c>
      <c r="C37" s="69"/>
      <c r="G37" s="60">
        <f>G35-G34</f>
        <v>17</v>
      </c>
      <c r="H37" s="60"/>
      <c r="I37" s="60">
        <f t="shared" ref="I37:Q37" si="18">I35-I34</f>
        <v>2997</v>
      </c>
      <c r="J37" s="60">
        <f t="shared" si="18"/>
        <v>1801</v>
      </c>
      <c r="K37" s="60">
        <f t="shared" si="18"/>
        <v>136</v>
      </c>
      <c r="L37" s="60">
        <f t="shared" si="18"/>
        <v>52</v>
      </c>
      <c r="M37" s="60"/>
      <c r="N37" s="60">
        <f t="shared" si="18"/>
        <v>4</v>
      </c>
      <c r="O37" s="60">
        <f t="shared" si="18"/>
        <v>13</v>
      </c>
      <c r="P37" s="60">
        <f t="shared" si="18"/>
        <v>0</v>
      </c>
      <c r="Q37" s="60">
        <f t="shared" si="18"/>
        <v>0</v>
      </c>
      <c r="AA37" s="2"/>
    </row>
    <row r="38" spans="1:35" x14ac:dyDescent="0.25">
      <c r="AA38" s="2"/>
    </row>
    <row r="39" spans="1:35" x14ac:dyDescent="0.25">
      <c r="AA39" s="2"/>
    </row>
    <row r="40" spans="1:35" x14ac:dyDescent="0.25">
      <c r="AA40" s="2"/>
    </row>
    <row r="41" spans="1:35" x14ac:dyDescent="0.25">
      <c r="AA41" s="2"/>
    </row>
    <row r="42" spans="1:35" x14ac:dyDescent="0.25">
      <c r="AA42" s="2"/>
    </row>
    <row r="43" spans="1:35" x14ac:dyDescent="0.25">
      <c r="AA43" s="2"/>
    </row>
    <row r="44" spans="1:35" x14ac:dyDescent="0.25">
      <c r="AA44" s="2"/>
    </row>
    <row r="45" spans="1:35" x14ac:dyDescent="0.25">
      <c r="AA45" s="2"/>
    </row>
    <row r="46" spans="1:35" x14ac:dyDescent="0.25">
      <c r="AA46" s="2"/>
    </row>
    <row r="47" spans="1:35" x14ac:dyDescent="0.25">
      <c r="AA47" s="2"/>
    </row>
    <row r="48" spans="1:35" x14ac:dyDescent="0.25">
      <c r="AA48" s="2"/>
    </row>
    <row r="49" spans="27:27" x14ac:dyDescent="0.25">
      <c r="AA49" s="2"/>
    </row>
    <row r="50" spans="27:27" x14ac:dyDescent="0.25">
      <c r="AA50" s="2"/>
    </row>
    <row r="51" spans="27:27" x14ac:dyDescent="0.25">
      <c r="AA51" s="2"/>
    </row>
    <row r="52" spans="27:27" x14ac:dyDescent="0.25">
      <c r="AA52" s="2"/>
    </row>
    <row r="53" spans="27:27" x14ac:dyDescent="0.25">
      <c r="AA53" s="2"/>
    </row>
    <row r="54" spans="27:27" x14ac:dyDescent="0.25">
      <c r="AA54" s="2"/>
    </row>
    <row r="55" spans="27:27" x14ac:dyDescent="0.25">
      <c r="AA55" s="2"/>
    </row>
    <row r="56" spans="27:27" x14ac:dyDescent="0.25">
      <c r="AA56" s="2"/>
    </row>
    <row r="57" spans="27:27" x14ac:dyDescent="0.25">
      <c r="AA57" s="2"/>
    </row>
    <row r="58" spans="27:27" x14ac:dyDescent="0.25">
      <c r="AA58" s="2"/>
    </row>
    <row r="59" spans="27:27" x14ac:dyDescent="0.25">
      <c r="AA59" s="2"/>
    </row>
    <row r="60" spans="27:27" x14ac:dyDescent="0.25">
      <c r="AA60" s="2"/>
    </row>
    <row r="61" spans="27:27" x14ac:dyDescent="0.25">
      <c r="AA61" s="2"/>
    </row>
    <row r="62" spans="27:27" x14ac:dyDescent="0.25">
      <c r="AA62" s="2"/>
    </row>
    <row r="63" spans="27:27" x14ac:dyDescent="0.25">
      <c r="AA63" s="2"/>
    </row>
  </sheetData>
  <mergeCells count="32">
    <mergeCell ref="Q4:Q5"/>
    <mergeCell ref="S4:S5"/>
    <mergeCell ref="A1:AI1"/>
    <mergeCell ref="A2:AI2"/>
    <mergeCell ref="A3:AI3"/>
    <mergeCell ref="A4:A5"/>
    <mergeCell ref="B4:B5"/>
    <mergeCell ref="C4:C5"/>
    <mergeCell ref="D4:G4"/>
    <mergeCell ref="H4:H5"/>
    <mergeCell ref="I4:J4"/>
    <mergeCell ref="K4:L4"/>
    <mergeCell ref="A6:G6"/>
    <mergeCell ref="M4:M5"/>
    <mergeCell ref="N4:N5"/>
    <mergeCell ref="O4:O5"/>
    <mergeCell ref="P4:P5"/>
    <mergeCell ref="T4:T5"/>
    <mergeCell ref="U4:Z4"/>
    <mergeCell ref="AA4:AF4"/>
    <mergeCell ref="AH4:AH5"/>
    <mergeCell ref="AI4:AI5"/>
    <mergeCell ref="A30:F30"/>
    <mergeCell ref="A34:F34"/>
    <mergeCell ref="A35:F35"/>
    <mergeCell ref="B37:C37"/>
    <mergeCell ref="A7:F7"/>
    <mergeCell ref="B13:F13"/>
    <mergeCell ref="A14:F14"/>
    <mergeCell ref="B23:F23"/>
    <mergeCell ref="A24:F24"/>
    <mergeCell ref="B27:F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KPT-ACs 2020-2024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bunny heng</cp:lastModifiedBy>
  <dcterms:created xsi:type="dcterms:W3CDTF">2015-06-05T18:17:20Z</dcterms:created>
  <dcterms:modified xsi:type="dcterms:W3CDTF">2024-11-29T04:41:21Z</dcterms:modified>
</cp:coreProperties>
</file>