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2AB1504-1534-4223-85E5-F1CD44443D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 ACs for 2020" sheetId="4" r:id="rId1"/>
    <sheet name="35 ACs for 2021" sheetId="3" r:id="rId2"/>
    <sheet name="12 ACs for 2022" sheetId="2" r:id="rId3"/>
    <sheet name="19 ACs for 2023" sheetId="1" r:id="rId4"/>
    <sheet name="Total ACs 2020-2023" sheetId="5" r:id="rId5"/>
  </sheets>
  <externalReferences>
    <externalReference r:id="rId6"/>
    <externalReference r:id="rId7"/>
  </externalReferences>
  <definedNames>
    <definedName name="_xlnm._FilterDatabase" localSheetId="4" hidden="1">'Total ACs 2020-2023'!$S$1:$S$139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77" i="5" l="1"/>
  <c r="O77" i="5"/>
  <c r="M77" i="5"/>
  <c r="H35" i="5" l="1"/>
  <c r="L35" i="5"/>
  <c r="O35" i="5"/>
  <c r="P35" i="5"/>
  <c r="Q35" i="5"/>
  <c r="R35" i="5"/>
  <c r="G35" i="5"/>
  <c r="K71" i="5"/>
  <c r="K62" i="5" s="1"/>
  <c r="J71" i="5"/>
  <c r="I71" i="5"/>
  <c r="L71" i="5"/>
  <c r="L76" i="5"/>
  <c r="K76" i="5"/>
  <c r="J76" i="5"/>
  <c r="I76" i="5"/>
  <c r="I80" i="5"/>
  <c r="I144" i="5" s="1"/>
  <c r="J80" i="5"/>
  <c r="J144" i="5" s="1"/>
  <c r="K80" i="5"/>
  <c r="K144" i="5" s="1"/>
  <c r="L80" i="5"/>
  <c r="L144" i="5" s="1"/>
  <c r="H81" i="5"/>
  <c r="M81" i="5"/>
  <c r="N81" i="5"/>
  <c r="Q138" i="5"/>
  <c r="L138" i="5"/>
  <c r="G138" i="5"/>
  <c r="H106" i="5"/>
  <c r="L106" i="5"/>
  <c r="Q106" i="5"/>
  <c r="G106" i="5"/>
  <c r="L137" i="5"/>
  <c r="L130" i="5" s="1"/>
  <c r="K137" i="5"/>
  <c r="K130" i="5" s="1"/>
  <c r="J137" i="5"/>
  <c r="J130" i="5" s="1"/>
  <c r="I137" i="5"/>
  <c r="I130" i="5" s="1"/>
  <c r="O80" i="5"/>
  <c r="O144" i="5" s="1"/>
  <c r="P80" i="5"/>
  <c r="P144" i="5" s="1"/>
  <c r="Q80" i="5"/>
  <c r="Q81" i="5" s="1"/>
  <c r="R80" i="5"/>
  <c r="R81" i="5" s="1"/>
  <c r="O62" i="5"/>
  <c r="P62" i="5"/>
  <c r="P143" i="5" s="1"/>
  <c r="Q62" i="5"/>
  <c r="Q143" i="5" s="1"/>
  <c r="R62" i="5"/>
  <c r="G62" i="5"/>
  <c r="O143" i="5"/>
  <c r="R143" i="5"/>
  <c r="G143" i="5"/>
  <c r="I142" i="5"/>
  <c r="J142" i="5"/>
  <c r="K142" i="5"/>
  <c r="L142" i="5"/>
  <c r="O142" i="5"/>
  <c r="P142" i="5"/>
  <c r="Q142" i="5"/>
  <c r="R142" i="5"/>
  <c r="G142" i="5"/>
  <c r="L141" i="5"/>
  <c r="Q141" i="5"/>
  <c r="G141" i="5"/>
  <c r="L7" i="5"/>
  <c r="O7" i="5"/>
  <c r="P7" i="5"/>
  <c r="Q7" i="5"/>
  <c r="R7" i="5"/>
  <c r="G7" i="5"/>
  <c r="I14" i="5"/>
  <c r="J14" i="5"/>
  <c r="K14" i="5"/>
  <c r="L14" i="5"/>
  <c r="O14" i="5"/>
  <c r="P14" i="5"/>
  <c r="Q14" i="5"/>
  <c r="R14" i="5"/>
  <c r="G14" i="5"/>
  <c r="I24" i="5"/>
  <c r="J24" i="5"/>
  <c r="K24" i="5"/>
  <c r="L24" i="5"/>
  <c r="O24" i="5"/>
  <c r="P24" i="5"/>
  <c r="Q24" i="5"/>
  <c r="R24" i="5"/>
  <c r="G24" i="5"/>
  <c r="L40" i="5"/>
  <c r="O40" i="5"/>
  <c r="P40" i="5"/>
  <c r="Q40" i="5"/>
  <c r="R40" i="5"/>
  <c r="G40" i="5"/>
  <c r="I47" i="5"/>
  <c r="J47" i="5"/>
  <c r="K47" i="5"/>
  <c r="L47" i="5"/>
  <c r="O47" i="5"/>
  <c r="P47" i="5"/>
  <c r="Q47" i="5"/>
  <c r="R47" i="5"/>
  <c r="G47" i="5"/>
  <c r="L86" i="5"/>
  <c r="Q86" i="5"/>
  <c r="G86" i="5"/>
  <c r="I93" i="5"/>
  <c r="J93" i="5"/>
  <c r="K93" i="5"/>
  <c r="L93" i="5"/>
  <c r="O93" i="5"/>
  <c r="P93" i="5"/>
  <c r="Q93" i="5"/>
  <c r="R93" i="5"/>
  <c r="G93" i="5"/>
  <c r="I99" i="5"/>
  <c r="J99" i="5"/>
  <c r="K99" i="5"/>
  <c r="L99" i="5"/>
  <c r="O99" i="5"/>
  <c r="P99" i="5"/>
  <c r="Q99" i="5"/>
  <c r="R99" i="5"/>
  <c r="G99" i="5"/>
  <c r="L111" i="5"/>
  <c r="Q111" i="5"/>
  <c r="G111" i="5"/>
  <c r="I118" i="5"/>
  <c r="J118" i="5"/>
  <c r="K118" i="5"/>
  <c r="L118" i="5"/>
  <c r="O118" i="5"/>
  <c r="P118" i="5"/>
  <c r="Q118" i="5"/>
  <c r="R118" i="5"/>
  <c r="G118" i="5"/>
  <c r="O130" i="5"/>
  <c r="P130" i="5"/>
  <c r="Q130" i="5"/>
  <c r="R130" i="5"/>
  <c r="G130" i="5"/>
  <c r="P81" i="5" l="1"/>
  <c r="O81" i="5"/>
  <c r="R144" i="5"/>
  <c r="Q144" i="5"/>
  <c r="Q145" i="5" s="1"/>
  <c r="J62" i="5"/>
  <c r="L62" i="5"/>
  <c r="L81" i="5" s="1"/>
  <c r="L143" i="5"/>
  <c r="L145" i="5" s="1"/>
  <c r="K143" i="5"/>
  <c r="J143" i="5"/>
  <c r="I62" i="5"/>
  <c r="I143" i="5" l="1"/>
  <c r="G80" i="5" l="1"/>
  <c r="G81" i="5" l="1"/>
  <c r="G144" i="5"/>
  <c r="G145" i="5" s="1"/>
  <c r="C41" i="5"/>
  <c r="C42" i="5"/>
  <c r="C43" i="5"/>
  <c r="C44" i="5"/>
  <c r="C45" i="5"/>
  <c r="C97" i="5"/>
  <c r="C51" i="5"/>
  <c r="Q34" i="5"/>
  <c r="O34" i="5"/>
  <c r="J34" i="5"/>
  <c r="K34" i="5"/>
  <c r="L34" i="5"/>
  <c r="I34" i="5"/>
  <c r="G34" i="5"/>
  <c r="Q30" i="5"/>
  <c r="R30" i="5"/>
  <c r="P30" i="5"/>
  <c r="J30" i="5"/>
  <c r="K30" i="5"/>
  <c r="L30" i="5"/>
  <c r="I30" i="5"/>
  <c r="O30" i="5"/>
  <c r="G30" i="5"/>
  <c r="P76" i="5"/>
  <c r="Q76" i="5"/>
  <c r="R76" i="5"/>
  <c r="G76" i="5"/>
  <c r="C20" i="5"/>
  <c r="P137" i="5"/>
  <c r="G137" i="5"/>
  <c r="Q134" i="5"/>
  <c r="Q137" i="5" s="1"/>
  <c r="R133" i="5"/>
  <c r="R137" i="5" s="1"/>
  <c r="O135" i="5"/>
  <c r="O136" i="5"/>
  <c r="M134" i="5"/>
  <c r="M135" i="5"/>
  <c r="M136" i="5"/>
  <c r="M133" i="5"/>
  <c r="B134" i="5"/>
  <c r="C134" i="5"/>
  <c r="D134" i="5"/>
  <c r="E134" i="5"/>
  <c r="F134" i="5"/>
  <c r="G134" i="5"/>
  <c r="B135" i="5"/>
  <c r="C135" i="5"/>
  <c r="D135" i="5"/>
  <c r="E135" i="5"/>
  <c r="F135" i="5"/>
  <c r="G135" i="5"/>
  <c r="B136" i="5"/>
  <c r="C136" i="5"/>
  <c r="D136" i="5"/>
  <c r="E136" i="5"/>
  <c r="F136" i="5"/>
  <c r="G136" i="5"/>
  <c r="C133" i="5"/>
  <c r="D133" i="5"/>
  <c r="E133" i="5"/>
  <c r="F133" i="5"/>
  <c r="G133" i="5"/>
  <c r="B133" i="5"/>
  <c r="P132" i="5"/>
  <c r="Q132" i="5"/>
  <c r="R132" i="5"/>
  <c r="O132" i="5"/>
  <c r="J132" i="5"/>
  <c r="K132" i="5"/>
  <c r="L132" i="5"/>
  <c r="I132" i="5"/>
  <c r="G132" i="5"/>
  <c r="Q129" i="5"/>
  <c r="J129" i="5"/>
  <c r="K129" i="5"/>
  <c r="L129" i="5"/>
  <c r="I129" i="5"/>
  <c r="G129" i="5"/>
  <c r="R128" i="5"/>
  <c r="J46" i="3"/>
  <c r="B47" i="3"/>
  <c r="B46" i="3"/>
  <c r="O120" i="5"/>
  <c r="O122" i="5"/>
  <c r="O125" i="5"/>
  <c r="O126" i="5"/>
  <c r="P123" i="5"/>
  <c r="P129" i="5" s="1"/>
  <c r="R121" i="5"/>
  <c r="R124" i="5"/>
  <c r="R127" i="5"/>
  <c r="R119" i="5"/>
  <c r="T120" i="5"/>
  <c r="T121" i="5"/>
  <c r="T122" i="5"/>
  <c r="T123" i="5"/>
  <c r="T124" i="5"/>
  <c r="T125" i="5"/>
  <c r="T126" i="5"/>
  <c r="T127" i="5"/>
  <c r="T119" i="5"/>
  <c r="C120" i="5"/>
  <c r="D120" i="5"/>
  <c r="E120" i="5"/>
  <c r="F120" i="5"/>
  <c r="C121" i="5"/>
  <c r="D121" i="5"/>
  <c r="E121" i="5"/>
  <c r="F121" i="5"/>
  <c r="C122" i="5"/>
  <c r="D122" i="5"/>
  <c r="E122" i="5"/>
  <c r="F122" i="5"/>
  <c r="C123" i="5"/>
  <c r="D123" i="5"/>
  <c r="E123" i="5"/>
  <c r="F123" i="5"/>
  <c r="C124" i="5"/>
  <c r="D124" i="5"/>
  <c r="E124" i="5"/>
  <c r="F124" i="5"/>
  <c r="C125" i="5"/>
  <c r="D125" i="5"/>
  <c r="E125" i="5"/>
  <c r="F125" i="5"/>
  <c r="C126" i="5"/>
  <c r="D126" i="5"/>
  <c r="E126" i="5"/>
  <c r="F126" i="5"/>
  <c r="C127" i="5"/>
  <c r="D127" i="5"/>
  <c r="E127" i="5"/>
  <c r="F127" i="5"/>
  <c r="C128" i="5"/>
  <c r="D128" i="5"/>
  <c r="E128" i="5"/>
  <c r="F128" i="5"/>
  <c r="D119" i="5"/>
  <c r="E119" i="5"/>
  <c r="F119" i="5"/>
  <c r="C119" i="5"/>
  <c r="Q117" i="5"/>
  <c r="G117" i="5"/>
  <c r="H113" i="5"/>
  <c r="L113" i="5"/>
  <c r="H114" i="5"/>
  <c r="L114" i="5"/>
  <c r="H115" i="5"/>
  <c r="L115" i="5"/>
  <c r="H116" i="5"/>
  <c r="L116" i="5"/>
  <c r="L112" i="5"/>
  <c r="H112" i="5"/>
  <c r="C113" i="5"/>
  <c r="C114" i="5"/>
  <c r="C115" i="5"/>
  <c r="C116" i="5"/>
  <c r="C112" i="5"/>
  <c r="P105" i="5"/>
  <c r="Q105" i="5"/>
  <c r="R105" i="5"/>
  <c r="J105" i="5"/>
  <c r="K105" i="5"/>
  <c r="L105" i="5"/>
  <c r="I105" i="5"/>
  <c r="G105" i="5"/>
  <c r="T103" i="5"/>
  <c r="T104" i="5"/>
  <c r="T102" i="5"/>
  <c r="O103" i="5"/>
  <c r="O104" i="5"/>
  <c r="O102" i="5"/>
  <c r="M103" i="5"/>
  <c r="N103" i="5"/>
  <c r="M104" i="5"/>
  <c r="N104" i="5"/>
  <c r="N102" i="5"/>
  <c r="M102" i="5"/>
  <c r="C102" i="5"/>
  <c r="D102" i="5"/>
  <c r="E102" i="5"/>
  <c r="F102" i="5"/>
  <c r="G102" i="5"/>
  <c r="C103" i="5"/>
  <c r="D103" i="5"/>
  <c r="E103" i="5"/>
  <c r="F103" i="5"/>
  <c r="G103" i="5"/>
  <c r="C104" i="5"/>
  <c r="D104" i="5"/>
  <c r="E104" i="5"/>
  <c r="F104" i="5"/>
  <c r="G104" i="5"/>
  <c r="B103" i="5"/>
  <c r="B104" i="5"/>
  <c r="B102" i="5"/>
  <c r="P101" i="5"/>
  <c r="Q101" i="5"/>
  <c r="O101" i="5"/>
  <c r="J101" i="5"/>
  <c r="K101" i="5"/>
  <c r="L101" i="5"/>
  <c r="I101" i="5"/>
  <c r="G101" i="5"/>
  <c r="T100" i="5"/>
  <c r="R100" i="5"/>
  <c r="R101" i="5" s="1"/>
  <c r="N100" i="5"/>
  <c r="M100" i="5"/>
  <c r="G100" i="5"/>
  <c r="C100" i="5"/>
  <c r="D100" i="5"/>
  <c r="E100" i="5"/>
  <c r="F100" i="5"/>
  <c r="B100" i="5"/>
  <c r="Q98" i="5"/>
  <c r="R98" i="5"/>
  <c r="J98" i="5"/>
  <c r="K98" i="5"/>
  <c r="L98" i="5"/>
  <c r="I98" i="5"/>
  <c r="G98" i="5"/>
  <c r="T95" i="5"/>
  <c r="T96" i="5"/>
  <c r="T97" i="5"/>
  <c r="T94" i="5"/>
  <c r="P97" i="5"/>
  <c r="P98" i="5" s="1"/>
  <c r="O95" i="5"/>
  <c r="O96" i="5"/>
  <c r="O94" i="5"/>
  <c r="D95" i="5"/>
  <c r="E95" i="5"/>
  <c r="F95" i="5"/>
  <c r="D96" i="5"/>
  <c r="E96" i="5"/>
  <c r="F96" i="5"/>
  <c r="D97" i="5"/>
  <c r="E97" i="5"/>
  <c r="F97" i="5"/>
  <c r="E94" i="5"/>
  <c r="F94" i="5"/>
  <c r="D94" i="5"/>
  <c r="C95" i="5"/>
  <c r="C96" i="5"/>
  <c r="C94" i="5"/>
  <c r="Q92" i="5"/>
  <c r="G92" i="5"/>
  <c r="N88" i="5"/>
  <c r="N89" i="5"/>
  <c r="N90" i="5"/>
  <c r="N91" i="5"/>
  <c r="N87" i="5"/>
  <c r="L88" i="5"/>
  <c r="L89" i="5"/>
  <c r="L90" i="5"/>
  <c r="L91" i="5"/>
  <c r="L87" i="5"/>
  <c r="H91" i="5"/>
  <c r="H90" i="5"/>
  <c r="H88" i="5"/>
  <c r="H89" i="5"/>
  <c r="H87" i="5"/>
  <c r="C88" i="5"/>
  <c r="C89" i="5"/>
  <c r="C90" i="5"/>
  <c r="C91" i="5"/>
  <c r="C87" i="5"/>
  <c r="G52" i="5"/>
  <c r="G61" i="5"/>
  <c r="T73" i="5"/>
  <c r="T74" i="5"/>
  <c r="T75" i="5"/>
  <c r="T78" i="5"/>
  <c r="T79" i="5"/>
  <c r="T72" i="5"/>
  <c r="O73" i="5"/>
  <c r="O74" i="5"/>
  <c r="O75" i="5"/>
  <c r="O78" i="5"/>
  <c r="O79" i="5"/>
  <c r="O72" i="5"/>
  <c r="P67" i="5"/>
  <c r="P65" i="5"/>
  <c r="O64" i="5"/>
  <c r="O66" i="5"/>
  <c r="O68" i="5"/>
  <c r="O69" i="5"/>
  <c r="O70" i="5"/>
  <c r="O63" i="5"/>
  <c r="M73" i="5"/>
  <c r="M74" i="5"/>
  <c r="M75" i="5"/>
  <c r="M78" i="5"/>
  <c r="M79" i="5"/>
  <c r="M72" i="5"/>
  <c r="K11" i="2"/>
  <c r="J11" i="2"/>
  <c r="B73" i="5"/>
  <c r="C73" i="5"/>
  <c r="D73" i="5"/>
  <c r="E73" i="5"/>
  <c r="F73" i="5"/>
  <c r="G73" i="5"/>
  <c r="B74" i="5"/>
  <c r="C74" i="5"/>
  <c r="D74" i="5"/>
  <c r="E74" i="5"/>
  <c r="F74" i="5"/>
  <c r="G74" i="5"/>
  <c r="B75" i="5"/>
  <c r="C75" i="5"/>
  <c r="D75" i="5"/>
  <c r="E75" i="5"/>
  <c r="F75" i="5"/>
  <c r="G75" i="5"/>
  <c r="B78" i="5"/>
  <c r="C78" i="5"/>
  <c r="D78" i="5"/>
  <c r="E78" i="5"/>
  <c r="F78" i="5"/>
  <c r="G78" i="5"/>
  <c r="B79" i="5"/>
  <c r="C79" i="5"/>
  <c r="D79" i="5"/>
  <c r="E79" i="5"/>
  <c r="F79" i="5"/>
  <c r="G79" i="5"/>
  <c r="C72" i="5"/>
  <c r="D72" i="5"/>
  <c r="E72" i="5"/>
  <c r="F72" i="5"/>
  <c r="G72" i="5"/>
  <c r="B72" i="5"/>
  <c r="G71" i="5"/>
  <c r="P61" i="5"/>
  <c r="O61" i="5"/>
  <c r="J61" i="5"/>
  <c r="K61" i="5"/>
  <c r="L61" i="5"/>
  <c r="I61" i="5"/>
  <c r="T49" i="5"/>
  <c r="T50" i="5"/>
  <c r="T51" i="5"/>
  <c r="T52" i="5"/>
  <c r="T53" i="5"/>
  <c r="T54" i="5"/>
  <c r="T55" i="5"/>
  <c r="T56" i="5"/>
  <c r="T57" i="5"/>
  <c r="T58" i="5"/>
  <c r="T59" i="5"/>
  <c r="T60" i="5"/>
  <c r="T48" i="5"/>
  <c r="D49" i="5"/>
  <c r="E49" i="5"/>
  <c r="F49" i="5"/>
  <c r="G49" i="5"/>
  <c r="D50" i="5"/>
  <c r="E50" i="5"/>
  <c r="F50" i="5"/>
  <c r="G50" i="5"/>
  <c r="D51" i="5"/>
  <c r="E51" i="5"/>
  <c r="F51" i="5"/>
  <c r="G51" i="5"/>
  <c r="D52" i="5"/>
  <c r="E52" i="5"/>
  <c r="F52" i="5"/>
  <c r="D53" i="5"/>
  <c r="E53" i="5"/>
  <c r="F53" i="5"/>
  <c r="D54" i="5"/>
  <c r="E54" i="5"/>
  <c r="F54" i="5"/>
  <c r="G54" i="5"/>
  <c r="D55" i="5"/>
  <c r="E55" i="5"/>
  <c r="F55" i="5"/>
  <c r="G55" i="5"/>
  <c r="D56" i="5"/>
  <c r="E56" i="5"/>
  <c r="F56" i="5"/>
  <c r="G56" i="5"/>
  <c r="D57" i="5"/>
  <c r="E57" i="5"/>
  <c r="F57" i="5"/>
  <c r="G57" i="5"/>
  <c r="D58" i="5"/>
  <c r="E58" i="5"/>
  <c r="F58" i="5"/>
  <c r="G58" i="5"/>
  <c r="D59" i="5"/>
  <c r="E59" i="5"/>
  <c r="F59" i="5"/>
  <c r="G59" i="5"/>
  <c r="D60" i="5"/>
  <c r="E60" i="5"/>
  <c r="F60" i="5"/>
  <c r="G60" i="5"/>
  <c r="E48" i="5"/>
  <c r="F48" i="5"/>
  <c r="G48" i="5"/>
  <c r="D48" i="5"/>
  <c r="C49" i="5"/>
  <c r="C50" i="5"/>
  <c r="C52" i="5"/>
  <c r="C53" i="5"/>
  <c r="C54" i="5"/>
  <c r="C55" i="5"/>
  <c r="C56" i="5"/>
  <c r="C57" i="5"/>
  <c r="C58" i="5"/>
  <c r="C59" i="5"/>
  <c r="C60" i="5"/>
  <c r="C48" i="5"/>
  <c r="G46" i="5"/>
  <c r="O46" i="5"/>
  <c r="P46" i="5"/>
  <c r="L42" i="5"/>
  <c r="L43" i="5"/>
  <c r="L44" i="5"/>
  <c r="L45" i="5"/>
  <c r="L41" i="5"/>
  <c r="H42" i="5"/>
  <c r="H43" i="5"/>
  <c r="H44" i="5"/>
  <c r="H45" i="5"/>
  <c r="H41" i="5"/>
  <c r="P34" i="5"/>
  <c r="R34" i="5"/>
  <c r="P27" i="5"/>
  <c r="Q27" i="5"/>
  <c r="R27" i="5"/>
  <c r="O27" i="5"/>
  <c r="I27" i="5"/>
  <c r="J27" i="5"/>
  <c r="K27" i="5"/>
  <c r="L27" i="5"/>
  <c r="G27" i="5"/>
  <c r="Q23" i="5"/>
  <c r="R23" i="5"/>
  <c r="I23" i="5"/>
  <c r="J23" i="5"/>
  <c r="K23" i="5"/>
  <c r="L23" i="5"/>
  <c r="G23" i="5"/>
  <c r="Q13" i="5"/>
  <c r="R13" i="5"/>
  <c r="G13" i="5"/>
  <c r="T32" i="5"/>
  <c r="T28" i="5"/>
  <c r="T29" i="5"/>
  <c r="T33" i="5"/>
  <c r="T31" i="5"/>
  <c r="M32" i="5"/>
  <c r="N32" i="5"/>
  <c r="M28" i="5"/>
  <c r="N28" i="5"/>
  <c r="M29" i="5"/>
  <c r="N29" i="5"/>
  <c r="M33" i="5"/>
  <c r="N33" i="5"/>
  <c r="N31" i="5"/>
  <c r="M31" i="5"/>
  <c r="B32" i="5"/>
  <c r="C32" i="5"/>
  <c r="D32" i="5"/>
  <c r="E32" i="5"/>
  <c r="F32" i="5"/>
  <c r="G32" i="5"/>
  <c r="B28" i="5"/>
  <c r="C28" i="5"/>
  <c r="D28" i="5"/>
  <c r="E28" i="5"/>
  <c r="F28" i="5"/>
  <c r="G28" i="5"/>
  <c r="B29" i="5"/>
  <c r="C29" i="5"/>
  <c r="D29" i="5"/>
  <c r="E29" i="5"/>
  <c r="F29" i="5"/>
  <c r="G29" i="5"/>
  <c r="B33" i="5"/>
  <c r="C33" i="5"/>
  <c r="D33" i="5"/>
  <c r="E33" i="5"/>
  <c r="F33" i="5"/>
  <c r="G33" i="5"/>
  <c r="C31" i="5"/>
  <c r="D31" i="5"/>
  <c r="E31" i="5"/>
  <c r="F31" i="5"/>
  <c r="G31" i="5"/>
  <c r="B31" i="5"/>
  <c r="T16" i="5"/>
  <c r="T17" i="5"/>
  <c r="T18" i="5"/>
  <c r="T19" i="5"/>
  <c r="T20" i="5"/>
  <c r="T21" i="5"/>
  <c r="T22" i="5"/>
  <c r="T15" i="5"/>
  <c r="N9" i="5"/>
  <c r="N10" i="5"/>
  <c r="N11" i="5"/>
  <c r="N12" i="5"/>
  <c r="N8" i="5"/>
  <c r="D16" i="5"/>
  <c r="E16" i="5"/>
  <c r="F16" i="5"/>
  <c r="G16" i="5"/>
  <c r="D17" i="5"/>
  <c r="E17" i="5"/>
  <c r="F17" i="5"/>
  <c r="G17" i="5"/>
  <c r="D18" i="5"/>
  <c r="E18" i="5"/>
  <c r="F18" i="5"/>
  <c r="G18" i="5"/>
  <c r="D19" i="5"/>
  <c r="E19" i="5"/>
  <c r="F19" i="5"/>
  <c r="G19" i="5"/>
  <c r="D20" i="5"/>
  <c r="E20" i="5"/>
  <c r="F20" i="5"/>
  <c r="G20" i="5"/>
  <c r="D21" i="5"/>
  <c r="E21" i="5"/>
  <c r="F21" i="5"/>
  <c r="G21" i="5"/>
  <c r="D22" i="5"/>
  <c r="E22" i="5"/>
  <c r="F22" i="5"/>
  <c r="G22" i="5"/>
  <c r="E15" i="5"/>
  <c r="F15" i="5"/>
  <c r="G15" i="5"/>
  <c r="D15" i="5"/>
  <c r="C16" i="5"/>
  <c r="C17" i="5"/>
  <c r="C18" i="5"/>
  <c r="C19" i="5"/>
  <c r="C21" i="5"/>
  <c r="C22" i="5"/>
  <c r="C15" i="5"/>
  <c r="L9" i="5"/>
  <c r="L10" i="5"/>
  <c r="L11" i="5"/>
  <c r="L12" i="5"/>
  <c r="L8" i="5"/>
  <c r="H12" i="5"/>
  <c r="H9" i="5"/>
  <c r="H10" i="5"/>
  <c r="H11" i="5"/>
  <c r="H8" i="5"/>
  <c r="C9" i="5"/>
  <c r="C10" i="5"/>
  <c r="C11" i="5"/>
  <c r="C12" i="5"/>
  <c r="C8" i="5"/>
  <c r="A33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P91" i="5" s="1"/>
  <c r="P92" i="5" s="1"/>
  <c r="P86" i="5" s="1"/>
  <c r="P32" i="4"/>
  <c r="I32" i="4"/>
  <c r="K91" i="5" s="1"/>
  <c r="H32" i="4"/>
  <c r="J91" i="5" s="1"/>
  <c r="G32" i="4"/>
  <c r="I91" i="5" s="1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O90" i="5" s="1"/>
  <c r="S31" i="4"/>
  <c r="R31" i="4"/>
  <c r="P31" i="4"/>
  <c r="I31" i="4"/>
  <c r="K90" i="5" s="1"/>
  <c r="H31" i="4"/>
  <c r="J90" i="5" s="1"/>
  <c r="G31" i="4"/>
  <c r="I90" i="5" s="1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O89" i="5" s="1"/>
  <c r="S30" i="4"/>
  <c r="R30" i="4"/>
  <c r="P30" i="4"/>
  <c r="I30" i="4"/>
  <c r="K89" i="5" s="1"/>
  <c r="H30" i="4"/>
  <c r="J89" i="5" s="1"/>
  <c r="G30" i="4"/>
  <c r="I89" i="5" s="1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O88" i="5" s="1"/>
  <c r="S29" i="4"/>
  <c r="R29" i="4"/>
  <c r="P29" i="4"/>
  <c r="I29" i="4"/>
  <c r="K88" i="5" s="1"/>
  <c r="H29" i="4"/>
  <c r="J88" i="5" s="1"/>
  <c r="G29" i="4"/>
  <c r="I88" i="5" s="1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R87" i="5" s="1"/>
  <c r="R92" i="5" s="1"/>
  <c r="R86" i="5" s="1"/>
  <c r="U28" i="4"/>
  <c r="T28" i="4"/>
  <c r="S28" i="4"/>
  <c r="R28" i="4"/>
  <c r="P28" i="4"/>
  <c r="I28" i="4"/>
  <c r="K87" i="5" s="1"/>
  <c r="H28" i="4"/>
  <c r="J87" i="5" s="1"/>
  <c r="G28" i="4"/>
  <c r="I87" i="5" s="1"/>
  <c r="P27" i="4"/>
  <c r="J27" i="4"/>
  <c r="J33" i="4" s="1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R116" i="5" s="1"/>
  <c r="U26" i="4"/>
  <c r="T26" i="4"/>
  <c r="S26" i="4"/>
  <c r="R26" i="4"/>
  <c r="P26" i="4"/>
  <c r="I26" i="4"/>
  <c r="K116" i="5" s="1"/>
  <c r="H26" i="4"/>
  <c r="J116" i="5" s="1"/>
  <c r="G26" i="4"/>
  <c r="I116" i="5" s="1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O115" i="5" s="1"/>
  <c r="S25" i="4"/>
  <c r="R25" i="4"/>
  <c r="P25" i="4"/>
  <c r="I25" i="4"/>
  <c r="K115" i="5" s="1"/>
  <c r="H25" i="4"/>
  <c r="J115" i="5" s="1"/>
  <c r="G25" i="4"/>
  <c r="I115" i="5" s="1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R114" i="5" s="1"/>
  <c r="U24" i="4"/>
  <c r="T24" i="4"/>
  <c r="S24" i="4"/>
  <c r="R24" i="4"/>
  <c r="P24" i="4"/>
  <c r="I24" i="4"/>
  <c r="K114" i="5" s="1"/>
  <c r="H24" i="4"/>
  <c r="J114" i="5" s="1"/>
  <c r="G24" i="4"/>
  <c r="I114" i="5" s="1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P113" i="5" s="1"/>
  <c r="P117" i="5" s="1"/>
  <c r="P111" i="5" s="1"/>
  <c r="P138" i="5" s="1"/>
  <c r="S23" i="4"/>
  <c r="R23" i="4"/>
  <c r="P23" i="4"/>
  <c r="I23" i="4"/>
  <c r="K113" i="5" s="1"/>
  <c r="H23" i="4"/>
  <c r="J113" i="5" s="1"/>
  <c r="G23" i="4"/>
  <c r="I113" i="5" s="1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O112" i="5" s="1"/>
  <c r="S22" i="4"/>
  <c r="R22" i="4"/>
  <c r="P22" i="4"/>
  <c r="I22" i="4"/>
  <c r="K112" i="5" s="1"/>
  <c r="H22" i="4"/>
  <c r="J112" i="5" s="1"/>
  <c r="G22" i="4"/>
  <c r="I112" i="5" s="1"/>
  <c r="P21" i="4"/>
  <c r="J21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P20" i="4"/>
  <c r="I20" i="4"/>
  <c r="H20" i="4"/>
  <c r="G20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P19" i="4"/>
  <c r="I19" i="4"/>
  <c r="H19" i="4"/>
  <c r="G19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P18" i="4"/>
  <c r="I18" i="4"/>
  <c r="H18" i="4"/>
  <c r="G18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P17" i="4"/>
  <c r="I17" i="4"/>
  <c r="H17" i="4"/>
  <c r="G17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T16" i="4"/>
  <c r="S16" i="4"/>
  <c r="R16" i="4"/>
  <c r="P16" i="4"/>
  <c r="I16" i="4"/>
  <c r="H16" i="4"/>
  <c r="G16" i="4"/>
  <c r="P15" i="4"/>
  <c r="J15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P14" i="4"/>
  <c r="I14" i="4"/>
  <c r="K12" i="5" s="1"/>
  <c r="H14" i="4"/>
  <c r="J12" i="5" s="1"/>
  <c r="G14" i="4"/>
  <c r="I12" i="5" s="1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P13" i="5" s="1"/>
  <c r="R13" i="4"/>
  <c r="P13" i="4"/>
  <c r="I13" i="4"/>
  <c r="K11" i="5" s="1"/>
  <c r="H13" i="4"/>
  <c r="J11" i="5" s="1"/>
  <c r="G13" i="4"/>
  <c r="I11" i="5" s="1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P12" i="4"/>
  <c r="I12" i="4"/>
  <c r="K10" i="5" s="1"/>
  <c r="H12" i="4"/>
  <c r="J10" i="5" s="1"/>
  <c r="G12" i="4"/>
  <c r="I10" i="5" s="1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P11" i="4"/>
  <c r="I11" i="4"/>
  <c r="K9" i="5" s="1"/>
  <c r="H11" i="4"/>
  <c r="J9" i="5" s="1"/>
  <c r="G11" i="4"/>
  <c r="I9" i="5" s="1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P10" i="4"/>
  <c r="I10" i="4"/>
  <c r="K8" i="5" s="1"/>
  <c r="H10" i="4"/>
  <c r="J8" i="5" s="1"/>
  <c r="G10" i="4"/>
  <c r="I8" i="5" s="1"/>
  <c r="J9" i="4"/>
  <c r="F47" i="3"/>
  <c r="E47" i="3"/>
  <c r="D47" i="3"/>
  <c r="C47" i="3"/>
  <c r="L46" i="3"/>
  <c r="K46" i="3"/>
  <c r="I46" i="3"/>
  <c r="H46" i="3"/>
  <c r="L34" i="3"/>
  <c r="K34" i="3"/>
  <c r="J34" i="3"/>
  <c r="I34" i="3"/>
  <c r="H34" i="3"/>
  <c r="B34" i="3"/>
  <c r="L28" i="3"/>
  <c r="K28" i="3"/>
  <c r="J28" i="3"/>
  <c r="I28" i="3"/>
  <c r="H28" i="3"/>
  <c r="B28" i="3"/>
  <c r="L13" i="3"/>
  <c r="K13" i="3"/>
  <c r="J13" i="3"/>
  <c r="I13" i="3"/>
  <c r="H13" i="3"/>
  <c r="B13" i="3"/>
  <c r="R106" i="5" l="1"/>
  <c r="P141" i="5"/>
  <c r="P145" i="5" s="1"/>
  <c r="P106" i="5"/>
  <c r="O76" i="5"/>
  <c r="O137" i="5"/>
  <c r="L117" i="5"/>
  <c r="R129" i="5"/>
  <c r="O129" i="5"/>
  <c r="O105" i="5"/>
  <c r="O117" i="5"/>
  <c r="O111" i="5" s="1"/>
  <c r="O138" i="5" s="1"/>
  <c r="I117" i="5"/>
  <c r="I111" i="5" s="1"/>
  <c r="I138" i="5" s="1"/>
  <c r="J117" i="5"/>
  <c r="J111" i="5" s="1"/>
  <c r="J138" i="5" s="1"/>
  <c r="K117" i="5"/>
  <c r="K111" i="5" s="1"/>
  <c r="K138" i="5" s="1"/>
  <c r="R117" i="5"/>
  <c r="R111" i="5" s="1"/>
  <c r="R138" i="5" s="1"/>
  <c r="AD21" i="4"/>
  <c r="I92" i="5"/>
  <c r="I86" i="5" s="1"/>
  <c r="I106" i="5" s="1"/>
  <c r="O98" i="5"/>
  <c r="L92" i="5"/>
  <c r="J92" i="5"/>
  <c r="J86" i="5" s="1"/>
  <c r="J106" i="5" s="1"/>
  <c r="K92" i="5"/>
  <c r="K86" i="5" s="1"/>
  <c r="K106" i="5" s="1"/>
  <c r="O92" i="5"/>
  <c r="O86" i="5" s="1"/>
  <c r="K41" i="5"/>
  <c r="J44" i="5"/>
  <c r="J42" i="5"/>
  <c r="AL9" i="4"/>
  <c r="J41" i="5"/>
  <c r="I44" i="5"/>
  <c r="I42" i="5"/>
  <c r="AL15" i="4"/>
  <c r="K45" i="5"/>
  <c r="K43" i="5"/>
  <c r="J45" i="5"/>
  <c r="J43" i="5"/>
  <c r="I45" i="5"/>
  <c r="I43" i="5"/>
  <c r="I41" i="5"/>
  <c r="K44" i="5"/>
  <c r="K42" i="5"/>
  <c r="P71" i="5"/>
  <c r="O71" i="5"/>
  <c r="L46" i="5"/>
  <c r="AK9" i="4"/>
  <c r="V15" i="4"/>
  <c r="AD15" i="4"/>
  <c r="G21" i="4"/>
  <c r="V21" i="4"/>
  <c r="AL21" i="4"/>
  <c r="AB15" i="4"/>
  <c r="G27" i="4"/>
  <c r="V27" i="4"/>
  <c r="AD27" i="4"/>
  <c r="I13" i="5"/>
  <c r="I7" i="5" s="1"/>
  <c r="O13" i="5"/>
  <c r="K13" i="5"/>
  <c r="K7" i="5" s="1"/>
  <c r="P23" i="5"/>
  <c r="O23" i="5"/>
  <c r="J13" i="5"/>
  <c r="J7" i="5" s="1"/>
  <c r="L13" i="5"/>
  <c r="AG9" i="4"/>
  <c r="AJ9" i="4"/>
  <c r="AL27" i="4"/>
  <c r="AI9" i="4"/>
  <c r="H9" i="4"/>
  <c r="R9" i="4"/>
  <c r="AB9" i="4"/>
  <c r="I15" i="4"/>
  <c r="G15" i="4"/>
  <c r="T9" i="4"/>
  <c r="Z9" i="4"/>
  <c r="AG15" i="4"/>
  <c r="AK15" i="4"/>
  <c r="AJ15" i="4"/>
  <c r="R15" i="4"/>
  <c r="AK21" i="4"/>
  <c r="T21" i="4"/>
  <c r="AB21" i="4"/>
  <c r="AJ21" i="4"/>
  <c r="AI21" i="4"/>
  <c r="AK27" i="4"/>
  <c r="T27" i="4"/>
  <c r="AB27" i="4"/>
  <c r="AJ27" i="4"/>
  <c r="AI27" i="4"/>
  <c r="I9" i="4"/>
  <c r="AE9" i="4"/>
  <c r="V9" i="4"/>
  <c r="AD9" i="4"/>
  <c r="H27" i="4"/>
  <c r="T15" i="4"/>
  <c r="X9" i="4"/>
  <c r="AI15" i="4"/>
  <c r="AF9" i="4"/>
  <c r="G9" i="4"/>
  <c r="Z15" i="4"/>
  <c r="X15" i="4"/>
  <c r="AF15" i="4"/>
  <c r="H15" i="4"/>
  <c r="AE15" i="4"/>
  <c r="R21" i="4"/>
  <c r="Z21" i="4"/>
  <c r="AG21" i="4"/>
  <c r="I21" i="4"/>
  <c r="X21" i="4"/>
  <c r="AF21" i="4"/>
  <c r="H21" i="4"/>
  <c r="AE21" i="4"/>
  <c r="R27" i="4"/>
  <c r="Z27" i="4"/>
  <c r="AG27" i="4"/>
  <c r="I27" i="4"/>
  <c r="X27" i="4"/>
  <c r="AF27" i="4"/>
  <c r="AE27" i="4"/>
  <c r="J24" i="2"/>
  <c r="J20" i="2"/>
  <c r="J16" i="2"/>
  <c r="K10" i="1"/>
  <c r="J10" i="1"/>
  <c r="L10" i="1"/>
  <c r="R141" i="5" l="1"/>
  <c r="R145" i="5" s="1"/>
  <c r="J35" i="5"/>
  <c r="K35" i="5"/>
  <c r="O106" i="5"/>
  <c r="O141" i="5"/>
  <c r="O145" i="5" s="1"/>
  <c r="I35" i="5"/>
  <c r="G139" i="5"/>
  <c r="L139" i="5"/>
  <c r="Q139" i="5"/>
  <c r="P139" i="5"/>
  <c r="R139" i="5"/>
  <c r="AL33" i="4"/>
  <c r="AF33" i="4"/>
  <c r="X33" i="4"/>
  <c r="AD33" i="4"/>
  <c r="AK33" i="4"/>
  <c r="K46" i="5"/>
  <c r="Z33" i="4"/>
  <c r="AG33" i="4"/>
  <c r="G33" i="4"/>
  <c r="J46" i="5"/>
  <c r="I46" i="5"/>
  <c r="AB33" i="4"/>
  <c r="AE33" i="4"/>
  <c r="R33" i="4"/>
  <c r="H33" i="4"/>
  <c r="T33" i="4"/>
  <c r="I33" i="4"/>
  <c r="V33" i="4"/>
  <c r="AI33" i="4"/>
  <c r="AJ33" i="4"/>
  <c r="S145" i="5" l="1"/>
  <c r="I40" i="5"/>
  <c r="J40" i="5"/>
  <c r="K40" i="5"/>
  <c r="O139" i="5"/>
  <c r="L18" i="1"/>
  <c r="J18" i="1"/>
  <c r="K24" i="1"/>
  <c r="J81" i="5" l="1"/>
  <c r="J139" i="5" s="1"/>
  <c r="J141" i="5"/>
  <c r="J145" i="5" s="1"/>
  <c r="I81" i="5"/>
  <c r="I139" i="5" s="1"/>
  <c r="I141" i="5"/>
  <c r="I145" i="5" s="1"/>
  <c r="K81" i="5"/>
  <c r="K139" i="5" s="1"/>
  <c r="K141" i="5"/>
  <c r="K145" i="5" s="1"/>
  <c r="K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ismail - [2010]</author>
  </authors>
  <commentList>
    <comment ref="AJ16" authorId="0" shapeId="0" xr:uid="{0A05487A-866D-4C8C-8FC1-4F2BAE556AA0}">
      <text>
        <r>
          <rPr>
            <b/>
            <sz val="9"/>
            <color indexed="81"/>
            <rFont val="Tahoma"/>
            <family val="2"/>
          </rPr>
          <t>1. Mr. Sar Ny</t>
        </r>
        <r>
          <rPr>
            <sz val="9"/>
            <color indexed="81"/>
            <rFont val="Tahoma"/>
            <family val="2"/>
          </rPr>
          <t xml:space="preserve"> at Prey Kduoch village Trapaing KraNhoung commune, Tram Kak district, TaKeo province (H/P 092 866260)
Source: Heng Sophat</t>
        </r>
      </text>
    </comment>
    <comment ref="AJ24" authorId="0" shapeId="0" xr:uid="{CF87E099-F725-4791-9155-4CACC2528526}">
      <text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 xml:space="preserve">Mr. Arn Phearum </t>
        </r>
        <r>
          <rPr>
            <sz val="9"/>
            <color indexed="81"/>
            <rFont val="Tahoma"/>
            <family val="2"/>
          </rPr>
          <t xml:space="preserve">at Tuol Bros village Seda commune, Dam Be district, Tboung Khmum province  (H/P 071 7676191)
</t>
        </r>
        <r>
          <rPr>
            <i/>
            <sz val="9"/>
            <color indexed="81"/>
            <rFont val="Tahoma"/>
            <family val="2"/>
          </rPr>
          <t>Source: Heng Sophat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Chea</author>
    <author>USER</author>
  </authors>
  <commentList>
    <comment ref="B44" authorId="0" shapeId="0" xr:uid="{29B44C3B-0EFF-41D4-8EE8-0BB8F5DE02D2}">
      <text>
        <r>
          <rPr>
            <b/>
            <sz val="9"/>
            <color indexed="81"/>
            <rFont val="Tahoma"/>
            <family val="2"/>
          </rPr>
          <t>Chea:</t>
        </r>
        <r>
          <rPr>
            <sz val="9"/>
            <color indexed="81"/>
            <rFont val="Tahoma"/>
            <family val="2"/>
          </rPr>
          <t xml:space="preserve">
This AC has been replaced the AC from Kampong Cham Mien Sar Mien Chey to this AC</t>
        </r>
      </text>
    </comment>
    <comment ref="J45" authorId="1" shapeId="0" xr:uid="{ED690FAC-692E-4A58-9208-25025F0F8E4E}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Kosal add #1 November 16 2022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28" authorId="0" shapeId="0" xr:uid="{45DB81DB-E4E2-4221-B615-0C623A15A6A7}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Miaze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129" authorId="0" shapeId="0" xr:uid="{682B6F61-6BD3-4C7C-9D94-5C0175F0F3AA}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Kosal add #1 on November 2022</t>
        </r>
      </text>
    </comment>
  </commentList>
</comments>
</file>

<file path=xl/sharedStrings.xml><?xml version="1.0" encoding="utf-8"?>
<sst xmlns="http://schemas.openxmlformats.org/spreadsheetml/2006/main" count="1485" uniqueCount="824">
  <si>
    <t>តាកែវ
Takeo</t>
  </si>
  <si>
    <t>កោះអណ្តែត
Koh Andet</t>
  </si>
  <si>
    <t>No.</t>
  </si>
  <si>
    <t>Name of AC</t>
  </si>
  <si>
    <t>ភូមិ
Village</t>
  </si>
  <si>
    <t>ឃុំ
Commune</t>
  </si>
  <si>
    <t>ស្រុក
District</t>
  </si>
  <si>
    <t>ខេត្ត
Province</t>
  </si>
  <si>
    <t>ចំនួនឃ្លាំងស្រូវចំណី
Grain Storages
(100T)</t>
  </si>
  <si>
    <t>20x30m</t>
  </si>
  <si>
    <t>25x46m</t>
  </si>
  <si>
    <t>25x35m</t>
  </si>
  <si>
    <t>22x28m</t>
  </si>
  <si>
    <t>Takeo Province</t>
  </si>
  <si>
    <t>Kampot Province</t>
  </si>
  <si>
    <t>កំពត
Kampot</t>
  </si>
  <si>
    <t>Kampong Cham Province</t>
  </si>
  <si>
    <t>កំពង់ចាម
Kampong Cham</t>
  </si>
  <si>
    <t>Tboung Khmum Province</t>
  </si>
  <si>
    <t>ត្បូងឃ្មុំ
Tboung Khmum</t>
  </si>
  <si>
    <r>
      <t>2611m</t>
    </r>
    <r>
      <rPr>
        <vertAlign val="superscript"/>
        <sz val="11"/>
        <color theme="1"/>
        <rFont val="Calibri"/>
        <family val="2"/>
        <scheme val="minor"/>
      </rPr>
      <t>2</t>
    </r>
  </si>
  <si>
    <t>លេខទូរស័ព្ទ ស.ក 
 Telphone Number</t>
  </si>
  <si>
    <t>ត្រាំកក់
Tram Kak</t>
  </si>
  <si>
    <t>លេខទូរស័ព្ទ ស.ក 
 Telphone Number AC</t>
  </si>
  <si>
    <t>ចំនួនឃ្លាំងដំឡូងមី
Cassava
(200T)</t>
  </si>
  <si>
    <t>26X35m</t>
  </si>
  <si>
    <t>ស.ក សុខភាពយើង</t>
  </si>
  <si>
    <t>30X30m</t>
  </si>
  <si>
    <t>ស.ក ដំរីរមៀល</t>
  </si>
  <si>
    <t>ស.ក សំភ្លីអង្គររង្សី</t>
  </si>
  <si>
    <t>ស.ក មាន់ស្រែអូរផុត</t>
  </si>
  <si>
    <t>ស.ក ភ្នំដិនសែនសុខ</t>
  </si>
  <si>
    <t>Damrey Rameal AC</t>
  </si>
  <si>
    <t>ត្រពាំង
Trapeang</t>
  </si>
  <si>
    <t>40x67m</t>
  </si>
  <si>
    <t>ព្រៃខ្លា
Prey Kla</t>
  </si>
  <si>
    <t xml:space="preserve">ភ្នំដិន
Phnom Den </t>
  </si>
  <si>
    <t>ទទឹង
Tateng</t>
  </si>
  <si>
    <t>អូរផុត
Or Phut</t>
  </si>
  <si>
    <t>គរ
Kour</t>
  </si>
  <si>
    <t>តាភេន
Ta Phan</t>
  </si>
  <si>
    <t>097 203 11 22</t>
  </si>
  <si>
    <t>066 88 21 12</t>
  </si>
  <si>
    <t>ស.ក ខ្វិតធំ​រីកចម្រើន</t>
  </si>
  <si>
    <t>ស.ក ហាន់ជ័យ</t>
  </si>
  <si>
    <t>ស.ក រាមាជើងព្រៃ</t>
  </si>
  <si>
    <t>Han Chey AC</t>
  </si>
  <si>
    <t>ហាន់ជ័យ
Han Chey</t>
  </si>
  <si>
    <t>ខ្វិតធំ
 Kvat Thom</t>
  </si>
  <si>
    <t>ព្រៃឈរ
Prey Chhur</t>
  </si>
  <si>
    <t>កំពង់សៀម
Kampong Seam</t>
  </si>
  <si>
    <t xml:space="preserve">ជើងព្រៃ
Cheng Prey </t>
  </si>
  <si>
    <t>ស.ក ស្វាយចន្ទីរំចេក</t>
  </si>
  <si>
    <t>ស.ក អូររាំងឳមានជ័យ</t>
  </si>
  <si>
    <t>ស.ក ជីរោទ៌រុងរឿង</t>
  </si>
  <si>
    <t>ឈើខ្លឹម
Chher Kheam</t>
  </si>
  <si>
    <t>រំចេក
Ramchek</t>
  </si>
  <si>
    <t>មេមត់
Memot</t>
  </si>
  <si>
    <t>កំពង់ឫស្សី
Kangpong Rusey</t>
  </si>
  <si>
    <t>ជីរោទ៌
Chiral</t>
  </si>
  <si>
    <t>ទំនាប
Tamneab</t>
  </si>
  <si>
    <t>គងជ័យ
Kang Chey</t>
  </si>
  <si>
    <t>អូររាំងឳ
Or Reang Ov</t>
  </si>
  <si>
    <t>ស.ក សាមគ្គីបៃតង</t>
  </si>
  <si>
    <t>បន្ទាយមាស
Banteay Meas</t>
  </si>
  <si>
    <t>ស.ក រំដួលសរីរាង្គតារាជ</t>
  </si>
  <si>
    <t>តារាជ
Tarech</t>
  </si>
  <si>
    <t>O12 488 728</t>
  </si>
  <si>
    <t>X=457514
Y=1217636</t>
  </si>
  <si>
    <t>X=452163
Y=1216397</t>
  </si>
  <si>
    <t>X=477300
Y=1186819</t>
  </si>
  <si>
    <t>X=486754
Y=1190988</t>
  </si>
  <si>
    <t>X=459952
Y=1214379</t>
  </si>
  <si>
    <t>X=489349
Y=1172152</t>
  </si>
  <si>
    <t>X=619851
Y=1328258</t>
  </si>
  <si>
    <t>X=555191
Y=1328376</t>
  </si>
  <si>
    <t>X=556350
Y=1304224</t>
  </si>
  <si>
    <t>X=448462
Y=1175580</t>
  </si>
  <si>
    <t>X=436162
Y=1208014</t>
  </si>
  <si>
    <t>X=449544
Y=1188777</t>
  </si>
  <si>
    <t>X=437038
Y=1209113</t>
  </si>
  <si>
    <t>ស្តេចគង់ខាងលិច
Sdach Kung Khang Leach</t>
  </si>
  <si>
    <t>គិរីវង់
Kirivong</t>
  </si>
  <si>
    <t>ឈ្មោះ សហគមន៍
កសិកម្ម</t>
  </si>
  <si>
    <t>អង្គប្រាសាទ
Ang Brasat</t>
  </si>
  <si>
    <t>រនាមត្នោត
Raneam Tnot</t>
  </si>
  <si>
    <t>ស្នាយអញ្ចឹត
Sny Anchet</t>
  </si>
  <si>
    <t>ជុំគិរី
Chhum Kiri</t>
  </si>
  <si>
    <t>​ Ramdoul Sereyreag
 Tarech AC</t>
  </si>
  <si>
    <t>X=524244
Y=1331665</t>
  </si>
  <si>
    <t>X=557146
Y=1342130</t>
  </si>
  <si>
    <t>ត្រពាំងធំខាងត្បូង
Trapeang Thom Khang Tbong</t>
  </si>
  <si>
    <t>អង្គតាសោម
Ang Tasaom</t>
  </si>
  <si>
    <t>ត្រពាំងរាំង
Trapeang Reang</t>
  </si>
  <si>
    <t>វត្តអង្គខាងជើង
 Wat Ang Khang Cheng</t>
  </si>
  <si>
    <t>ឈើទាល 
Chher Teal</t>
  </si>
  <si>
    <t>X=505296
Y=1330967</t>
  </si>
  <si>
    <t>ព្រៃសំបូរលិច 
Prey Sambo Lech</t>
  </si>
  <si>
    <t>មៀន 
Mean</t>
  </si>
  <si>
    <t>X=549963
Y=1303858</t>
  </si>
  <si>
    <t>ស.ក និទានសំរោង</t>
  </si>
  <si>
    <t>អង្គក្តី
Ang Kday</t>
  </si>
  <si>
    <t>សឹង្គ
Sing</t>
  </si>
  <si>
    <t xml:space="preserve"> Nitean Samrong AC</t>
  </si>
  <si>
    <t>សំរោង
Samrong</t>
  </si>
  <si>
    <t>X=474778
Y=1228948</t>
  </si>
  <si>
    <t>ផ្តៅជុំ 
Phdoa Chhum</t>
  </si>
  <si>
    <t>Sokpheap Yeung AC</t>
  </si>
  <si>
    <t>ទំហំដីឃ្លាំង
Land Storages</t>
  </si>
  <si>
    <t>ស.ក សាមគ្គី ឃុំមៀន</t>
  </si>
  <si>
    <t xml:space="preserve"> Samaky Baitang AC</t>
  </si>
  <si>
    <t>ស.ក ពញាអង្គរចំរើនជ័យ</t>
  </si>
  <si>
    <t>ពញាអង្គរ
 Ponhea Ang</t>
  </si>
  <si>
    <t>តាភុល
Tapul</t>
  </si>
  <si>
    <t>X=460347
Y=1179793</t>
  </si>
  <si>
    <t>22X35m</t>
  </si>
  <si>
    <t>22mx26m</t>
  </si>
  <si>
    <r>
      <t>2325m</t>
    </r>
    <r>
      <rPr>
        <vertAlign val="superscript"/>
        <sz val="10"/>
        <color theme="1"/>
        <rFont val="Khmer OS Content"/>
      </rPr>
      <t>2</t>
    </r>
  </si>
  <si>
    <t>988m2</t>
  </si>
  <si>
    <r>
      <t>2611m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</si>
  <si>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t>Ang Brasat Sok Sen 
Chey AC</t>
  </si>
  <si>
    <t>Phnom Den Sen
 Sok AC</t>
  </si>
  <si>
    <t>Miean Sre Or
 Phut AC</t>
  </si>
  <si>
    <t xml:space="preserve"> Prey Ta Priek Mean
 Chey AC</t>
  </si>
  <si>
    <t xml:space="preserve"> Ponhea Angkor 
Chamroeun Chey AC</t>
  </si>
  <si>
    <t>086 748966
071 4341 085</t>
  </si>
  <si>
    <t>លេខនិយាមកា
ទីតាំងឃ្លាំង
UTM(X,Y)</t>
  </si>
  <si>
    <t xml:space="preserve">  Reamear Cheng
 Prey AC</t>
  </si>
  <si>
    <t xml:space="preserve">   Kvat Thom Rik
 Chamroeun AC</t>
  </si>
  <si>
    <t>Svay Chanty 
Ramchek AC</t>
  </si>
  <si>
    <t>Chiral Rung 
Roeung AC</t>
  </si>
  <si>
    <t>Samaky Khum 
Mean  AC</t>
  </si>
  <si>
    <t>លំទំពូង
 Lomtumpong</t>
  </si>
  <si>
    <t>បន្ទាយមាសខាងលិច
Banteay Meas Khang Lech</t>
  </si>
  <si>
    <t>ម្រុំ
Moram</t>
  </si>
  <si>
    <t xml:space="preserve"> Lomtumpong Samaki Mean​​ Chey AC</t>
  </si>
  <si>
    <t>Or Reang Ov 
Mean Chey  AC</t>
  </si>
  <si>
    <r>
      <t xml:space="preserve">លេខនិយាមកា
ទីតាំងឃ្លាំង
</t>
    </r>
    <r>
      <rPr>
        <b/>
        <sz val="10"/>
        <color theme="1"/>
        <rFont val="Khmer OS Content"/>
      </rPr>
      <t>UTM(X,Y)</t>
    </r>
  </si>
  <si>
    <t>Samphly Angkor 
Raingsey AC</t>
  </si>
  <si>
    <t>099 53 14 24</t>
  </si>
  <si>
    <t>076 9166 268
097 9166268</t>
  </si>
  <si>
    <t>069 600 981</t>
  </si>
  <si>
    <t>ចំនួនឃ្លាំងស្រូវពូជ
Rice Seed 
Storages (50T)</t>
  </si>
  <si>
    <t xml:space="preserve">095 41 44 97
</t>
  </si>
  <si>
    <t>088 76 28 168</t>
  </si>
  <si>
    <t>066 666 155
096 666 3037</t>
  </si>
  <si>
    <t>016 54 79 35
071 4450 064</t>
  </si>
  <si>
    <t>077 51 39 60
097 3582 895</t>
  </si>
  <si>
    <t>ស.ក ព្រៃតាព្រឹតមានជ័យ</t>
  </si>
  <si>
    <t>ព្រៃតាព្រឹត
 Prey Ta Priek</t>
  </si>
  <si>
    <t>096​ 66​ 86 986
088 912 1292</t>
  </si>
  <si>
    <t>012 21 83 79</t>
  </si>
  <si>
    <t>097 98 55 799
097 97 96 958</t>
  </si>
  <si>
    <t>071 300 94 00</t>
  </si>
  <si>
    <t>071 5696 006
088 73 76 434</t>
  </si>
  <si>
    <t>012 364 331
071 64 66 406</t>
  </si>
  <si>
    <t xml:space="preserve">088 66 47 385 </t>
  </si>
  <si>
    <t>ស.ក អង្គប្រាសាទ
សុខសែនជ័យ</t>
  </si>
  <si>
    <t>ស.ក លំទំពូងសាមគ្គី
មានជ័យ</t>
  </si>
  <si>
    <t>ឈ្មោះ ស.ក</t>
  </si>
  <si>
    <t>លេខនិយាមកា
UTM</t>
  </si>
  <si>
    <t>ដីឃ្លាំង
Land Storages</t>
  </si>
  <si>
    <t>ចំនួនឃ្លាំងស្រូវពូជ
Rice Seed Storages
 (50T)</t>
  </si>
  <si>
    <t>ស.ក ខ្ពបស្វាយសាមគ្គី</t>
  </si>
  <si>
    <t>Khpob Svay Samaky​ AC</t>
  </si>
  <si>
    <t>ខ្ពបស្វាយ
Khpob Svay</t>
  </si>
  <si>
    <t>ត្រពាំងក្រញូង
Trapeang Kranhoung</t>
  </si>
  <si>
    <t>X=442295
Y=1229432</t>
  </si>
  <si>
    <t>15X100m</t>
  </si>
  <si>
    <t>017 229 334</t>
  </si>
  <si>
    <t>ស.ក សាមគ្គីមាន
ជ័យផ្លូវលោក</t>
  </si>
  <si>
    <t>Samaky Meanchey
 Phlov Lork AC</t>
  </si>
  <si>
    <t>ផ្លូវលោក
Phlov Lork</t>
  </si>
  <si>
    <t>X=438807
Y=1230154</t>
  </si>
  <si>
    <t>35x120m</t>
  </si>
  <si>
    <t>017 701 046</t>
  </si>
  <si>
    <t>ស.ក ឧត្តមសុរិយា</t>
  </si>
  <si>
    <t>Udom Soriya AC</t>
  </si>
  <si>
    <t>តាសូ
Ta So</t>
  </si>
  <si>
    <t>ឧត្តមសុរិយា
Udom Soriya</t>
  </si>
  <si>
    <t>X=467968
Y=1222594</t>
  </si>
  <si>
    <t>092 220 528</t>
  </si>
  <si>
    <t>ស.ក ទួលព្រះវិហារ</t>
  </si>
  <si>
    <t>Toul Preah Vihear AC</t>
  </si>
  <si>
    <t>ពន្ទង
Pon Torng</t>
  </si>
  <si>
    <t>បានកាម
Ban Kam</t>
  </si>
  <si>
    <t>ព្រៃកប្បាស
Prey Kabbas</t>
  </si>
  <si>
    <t>X=497112
Y=1230300</t>
  </si>
  <si>
    <t>012 752 951</t>
  </si>
  <si>
    <t>ស.ក សំបួរចម្រើនផល</t>
  </si>
  <si>
    <t>Sambuor Chamroeunphal
 AC</t>
  </si>
  <si>
    <t>ពោធ៍
Por</t>
  </si>
  <si>
    <t>សំបួរ
Sambour</t>
  </si>
  <si>
    <t>ទ្រាំង
Traing</t>
  </si>
  <si>
    <t>X=482985
Y=1212085</t>
  </si>
  <si>
    <t>092 797 486</t>
  </si>
  <si>
    <t>ស.ក ភូមិបឹងអមតៈ</t>
  </si>
  <si>
    <t>Phum Boeng Amatak AC</t>
  </si>
  <si>
    <t>បឹង
Boeng</t>
  </si>
  <si>
    <t>ជំរះពេន
Chhum Reh Pein</t>
  </si>
  <si>
    <t>សំរោង
Samraong</t>
  </si>
  <si>
    <t>X=471100
Y=1236573</t>
  </si>
  <si>
    <t>096 3233 758</t>
  </si>
  <si>
    <t>ស.ក គីរីឧត្តមតាអូរ</t>
  </si>
  <si>
    <t>Kiri Udom Ta Ou AC</t>
  </si>
  <si>
    <t>សោម
Saom</t>
  </si>
  <si>
    <t>តាអូរ
Ta Ou</t>
  </si>
  <si>
    <t>គីរីវង់
Kiri Vong</t>
  </si>
  <si>
    <t>X=475752
Y=1168239</t>
  </si>
  <si>
    <t>30x60m</t>
  </si>
  <si>
    <t>097​​ 8041 354</t>
  </si>
  <si>
    <t>ស.ក ពន្លឺសរីរាង្គ</t>
  </si>
  <si>
    <t>Ponleu Sareireng AC</t>
  </si>
  <si>
    <t>ចុងអង្ករ
Chung Angkar</t>
  </si>
  <si>
    <t>ពេជសារ
Peach Sa</t>
  </si>
  <si>
    <t>X=483359
Y=1184014</t>
  </si>
  <si>
    <t>50x160m</t>
  </si>
  <si>
    <t>092 720 316</t>
  </si>
  <si>
    <t>ស.ក ពោធិជុំមានជ័យ</t>
  </si>
  <si>
    <t>Paurchhum Meanchey - AC</t>
  </si>
  <si>
    <t>ពោធិជុំ
Pauchhum</t>
  </si>
  <si>
    <t>ដំបូកខ្ពស់
Dambork Khpos</t>
  </si>
  <si>
    <t>អង្គរជ័យ
Angkor Chey</t>
  </si>
  <si>
    <t>X=447471
Y=1193486</t>
  </si>
  <si>
    <t>O88 73 09 244</t>
  </si>
  <si>
    <t>ស.ក កំពង់ត្រាចចម្រើនកសិករ</t>
  </si>
  <si>
    <t>Kampong Trach Chamroeun
 Kasekor AC</t>
  </si>
  <si>
    <t>កោះខ្លូត
Koh Klouch</t>
  </si>
  <si>
    <t>កំពង់ត្រាចខាងកើត
Kampong Trach  Khang Kaut</t>
  </si>
  <si>
    <t>កំពង់ត្រាច
Kampong Trach</t>
  </si>
  <si>
    <t>X=441790
Y=1165255</t>
  </si>
  <si>
    <t>O97 39 68 633</t>
  </si>
  <si>
    <t>ផ្សេងៗ 
Other</t>
  </si>
  <si>
    <t>ស.ក ទ្រទ្រង់កសិករ</t>
  </si>
  <si>
    <t>Tratrong Kasekor  AC</t>
  </si>
  <si>
    <t>ខ្ទួយបី
Khtuy Bey</t>
  </si>
  <si>
    <t>អូម្លូរ
Ou Mlour</t>
  </si>
  <si>
    <t>ស្ទឹងត្រង់
Steung Trang</t>
  </si>
  <si>
    <t>X=556976
Y=1371828</t>
  </si>
  <si>
    <t>71mx71m</t>
  </si>
  <si>
    <t>077 284 446
088 7172 911</t>
  </si>
  <si>
    <t>ស.ក កសិករតំបែរ</t>
  </si>
  <si>
    <t>Kasekor Dambea AC</t>
  </si>
  <si>
    <t>ស្រម៉រ
Sramor</t>
  </si>
  <si>
    <t>ទឹកជ្រៅ
Teik Chrov</t>
  </si>
  <si>
    <t>តំបែរ
Dambea</t>
  </si>
  <si>
    <t>X=601866
Y=1316405</t>
  </si>
  <si>
    <t>088 4611 688</t>
  </si>
  <si>
    <t>Annex 3 - List of 35 ACs selected for 2021 that covered 4 target provinces (KAM, TAK, KPC &amp; TKM)</t>
  </si>
  <si>
    <t>No</t>
  </si>
  <si>
    <t>Names of Agricultural Cooperatives (ACs)</t>
  </si>
  <si>
    <t>Location</t>
  </si>
  <si>
    <t>Potential 
crops</t>
  </si>
  <si>
    <t>Types of Crop warehouses proposed by ACs</t>
  </si>
  <si>
    <t>Types of crop dryers proposed by ACs</t>
  </si>
  <si>
    <t>Ware-house size, t</t>
  </si>
  <si>
    <t xml:space="preserve">
ACs should be targeted for 2021</t>
  </si>
  <si>
    <t xml:space="preserve">
Mobile phone numbers can contact with focal persons of Acs</t>
  </si>
  <si>
    <t>Village</t>
  </si>
  <si>
    <t>Commune</t>
  </si>
  <si>
    <t>District</t>
  </si>
  <si>
    <t>Province</t>
  </si>
  <si>
    <t># Paddy Storage</t>
  </si>
  <si>
    <t># Rice Seed Storages</t>
  </si>
  <si>
    <t># Cassava Storages</t>
  </si>
  <si>
    <t># Paddy dryers</t>
  </si>
  <si>
    <t># Rice seed dryers</t>
  </si>
  <si>
    <t>KAMPOT</t>
  </si>
  <si>
    <t>Prey Yoa</t>
  </si>
  <si>
    <t>Sre Knung</t>
  </si>
  <si>
    <t>Chhum Kiri</t>
  </si>
  <si>
    <t>Kampot</t>
  </si>
  <si>
    <t>1) Rice
2) Maize
3) Mango</t>
  </si>
  <si>
    <t>088 948 8239</t>
  </si>
  <si>
    <t>Chreas</t>
  </si>
  <si>
    <t>Rice</t>
  </si>
  <si>
    <t>017 492 192</t>
  </si>
  <si>
    <t>Prey Krala Khang Lech</t>
  </si>
  <si>
    <t>Tuk Meas Khang Lech</t>
  </si>
  <si>
    <t>Banteay Meas</t>
  </si>
  <si>
    <t>1) Rice
2) Maize</t>
  </si>
  <si>
    <t>081 814 841</t>
  </si>
  <si>
    <t>Svay Phem</t>
  </si>
  <si>
    <t>Wat Angk Khang Chheaung</t>
  </si>
  <si>
    <t>088 680 2478</t>
  </si>
  <si>
    <t>Sat Porng</t>
  </si>
  <si>
    <t>Chhouk</t>
  </si>
  <si>
    <t>012 481 012</t>
  </si>
  <si>
    <t>Kporp​ run</t>
  </si>
  <si>
    <t>Sre Cheng</t>
  </si>
  <si>
    <t>099 44 22 68</t>
  </si>
  <si>
    <t>Thmei</t>
  </si>
  <si>
    <t>Tuek Chhou</t>
  </si>
  <si>
    <r>
      <t xml:space="preserve">1) Rice
2) </t>
    </r>
    <r>
      <rPr>
        <sz val="8"/>
        <color theme="1"/>
        <rFont val="Arail"/>
      </rPr>
      <t>Mango</t>
    </r>
  </si>
  <si>
    <t>092 963 205</t>
  </si>
  <si>
    <t>Tuek Kraham</t>
  </si>
  <si>
    <t>Kandal</t>
  </si>
  <si>
    <t>077 921 161</t>
  </si>
  <si>
    <t>Sub Total</t>
  </si>
  <si>
    <t>TAKEO</t>
  </si>
  <si>
    <t>Trapeang SraNge</t>
  </si>
  <si>
    <t>Ang Ta Saom</t>
  </si>
  <si>
    <t>Tram Kak</t>
  </si>
  <si>
    <t>Takeo</t>
  </si>
  <si>
    <t>089 962 920</t>
  </si>
  <si>
    <t>Trapeang Chork</t>
  </si>
  <si>
    <t>Tram kak</t>
  </si>
  <si>
    <t>016 459 847</t>
  </si>
  <si>
    <t>Ang Baksey</t>
  </si>
  <si>
    <t>Cheang Torng</t>
  </si>
  <si>
    <t>085 406045</t>
  </si>
  <si>
    <t>Chheuang Kuon Chok Chey Agricultural Cooperative</t>
  </si>
  <si>
    <t>Chheaung Kuon</t>
  </si>
  <si>
    <t>Samrong</t>
  </si>
  <si>
    <t>012 601 417</t>
  </si>
  <si>
    <t>Svayrun Amatak Agricultural Cooperative</t>
  </si>
  <si>
    <t>Svayrun</t>
  </si>
  <si>
    <t>Chum Reh Pein</t>
  </si>
  <si>
    <t>010 687144</t>
  </si>
  <si>
    <t>Ponleu Kasekor Agricultural Cooperative</t>
  </si>
  <si>
    <t>Ro Mun</t>
  </si>
  <si>
    <t>Boeng Tranh Khang Chheung</t>
  </si>
  <si>
    <t>Jul 26, 2010</t>
  </si>
  <si>
    <t>012 284048</t>
  </si>
  <si>
    <t>Phumbey Samaky Agricultural Cooperative</t>
  </si>
  <si>
    <t>Krapum Chuk</t>
  </si>
  <si>
    <t>Krapom Chhouk</t>
  </si>
  <si>
    <t>Koh Andet</t>
  </si>
  <si>
    <t>097 6119688</t>
  </si>
  <si>
    <t>Ponleu Beng Krapom Chhouk Agricultural Cooperative</t>
  </si>
  <si>
    <t>Beng</t>
  </si>
  <si>
    <t>088 6848567</t>
  </si>
  <si>
    <t>Champa Preyphdao Agricultural Cooperative</t>
  </si>
  <si>
    <t>Champa</t>
  </si>
  <si>
    <t>Prey Kabbas</t>
  </si>
  <si>
    <t>017 336921</t>
  </si>
  <si>
    <t>Phumbey Meanchey Agricultural Cooperative</t>
  </si>
  <si>
    <t>Chrouy Sleng</t>
  </si>
  <si>
    <t>Kiri Chung Koh</t>
  </si>
  <si>
    <t>Kiri Vong</t>
  </si>
  <si>
    <t>071 9720927</t>
  </si>
  <si>
    <t>Morodak Rongreung Agricultural Cooperative</t>
  </si>
  <si>
    <t>Lve Thmey</t>
  </si>
  <si>
    <t>Prambei Mom</t>
  </si>
  <si>
    <t>Traing</t>
  </si>
  <si>
    <t>070 858317 / 017 409967</t>
  </si>
  <si>
    <t>Lompong Samaky Agricultural Cooperative</t>
  </si>
  <si>
    <t>Pean Meas Keat</t>
  </si>
  <si>
    <t>Lompong</t>
  </si>
  <si>
    <t>Ba Ti</t>
  </si>
  <si>
    <t>092 295596 / 093 295596</t>
  </si>
  <si>
    <t>Sensok Tekthla Agricultural Cooperative</t>
  </si>
  <si>
    <t>Tek Thla</t>
  </si>
  <si>
    <t>Trapeang Krasaing</t>
  </si>
  <si>
    <t>012 82 37 03</t>
  </si>
  <si>
    <t>KAMPONG CHAM</t>
  </si>
  <si>
    <t>Sa Ang</t>
  </si>
  <si>
    <t>Trapeang Kor</t>
  </si>
  <si>
    <t>Chheung Prey</t>
  </si>
  <si>
    <t>Kampong Cham</t>
  </si>
  <si>
    <t>O17453081</t>
  </si>
  <si>
    <t>Chea Lea</t>
  </si>
  <si>
    <t>Batheay</t>
  </si>
  <si>
    <t>O95906218</t>
  </si>
  <si>
    <t>Prek Romdeng</t>
  </si>
  <si>
    <t>Baray</t>
  </si>
  <si>
    <t>Prey Chhor</t>
  </si>
  <si>
    <t>O89540893</t>
  </si>
  <si>
    <t>Chong Khnhoung</t>
  </si>
  <si>
    <t>Moha Khnhoung</t>
  </si>
  <si>
    <t>Koh Sotin</t>
  </si>
  <si>
    <t>O12258897</t>
  </si>
  <si>
    <t>TBONG KHMUM</t>
  </si>
  <si>
    <t>Chamkar kor</t>
  </si>
  <si>
    <t>Da</t>
  </si>
  <si>
    <t>Memot</t>
  </si>
  <si>
    <t>Tboung Khmum</t>
  </si>
  <si>
    <t>1) Cassava
2) Peper
3) Cashew</t>
  </si>
  <si>
    <t>088 603 8996</t>
  </si>
  <si>
    <t>Toul Chan</t>
  </si>
  <si>
    <t>Porpel</t>
  </si>
  <si>
    <t>Ponhea Krek</t>
  </si>
  <si>
    <t>097 882 9272</t>
  </si>
  <si>
    <t>Cassava</t>
  </si>
  <si>
    <t>097 308 8723</t>
  </si>
  <si>
    <t>Chey Nikum</t>
  </si>
  <si>
    <t>Kandal Chhrom</t>
  </si>
  <si>
    <t>097 313 1813</t>
  </si>
  <si>
    <t>Angkor Leu</t>
  </si>
  <si>
    <t>Dountei</t>
  </si>
  <si>
    <t>089 812 291</t>
  </si>
  <si>
    <t>Smounh</t>
  </si>
  <si>
    <t>Lngieng</t>
  </si>
  <si>
    <t>071 466 9326</t>
  </si>
  <si>
    <t>Kok Srok</t>
  </si>
  <si>
    <t>Dombae</t>
  </si>
  <si>
    <t>097 444 7314</t>
  </si>
  <si>
    <t>Chork</t>
  </si>
  <si>
    <t>Ou Raing OV</t>
  </si>
  <si>
    <t>Kampey</t>
  </si>
  <si>
    <t>Rom Chek</t>
  </si>
  <si>
    <t>097 507 0580</t>
  </si>
  <si>
    <t>Seda Meanchey</t>
  </si>
  <si>
    <t>Seda Senchey</t>
  </si>
  <si>
    <t>Seda</t>
  </si>
  <si>
    <t>Total all</t>
  </si>
  <si>
    <t>Please let's note that: There are only 35 crop warehouses and only 20 dryers that covered 4 target provinces (KPC, TBK, KP and TK).</t>
  </si>
  <si>
    <t>Ministry of Agriculture Forestry and Fishery (MAFF)</t>
  </si>
  <si>
    <t xml:space="preserve">Climate-Friendly Agribusiness Value Chains Sector Project
 (CFAVC) 
</t>
  </si>
  <si>
    <t>ADB Loan No. 3661-CAM (COL), 8346-CAM (EF) and Grant No. 0579 (EF)</t>
  </si>
  <si>
    <t>List of 20 Potential ACs should be targeted for Year I (2020)  selected by PIU</t>
  </si>
  <si>
    <t>Names of Agriculture Cooperative (ACs)</t>
  </si>
  <si>
    <t>Registered Date</t>
  </si>
  <si>
    <t>Populations of Acs</t>
  </si>
  <si>
    <t>ACs Mgt Team</t>
  </si>
  <si>
    <t>Members of ACs
 with actual 
potential Crops</t>
  </si>
  <si>
    <t>AC's current business with potential crops</t>
  </si>
  <si>
    <t>Crop producer Groups/ Association with structures &amp; Regulations</t>
  </si>
  <si>
    <t>The size of 
lands belong to ACs (m2)</t>
  </si>
  <si>
    <t># (FFSs) proposed</t>
  </si>
  <si>
    <t>Interviewed By SBK, GDA, 
PIU &amp; PMU</t>
  </si>
  <si>
    <t># Storage/Warehouse proposed</t>
  </si>
  <si>
    <t># Crop Dryer</t>
  </si>
  <si>
    <t>Road links to ACs</t>
  </si>
  <si>
    <t># Pond</t>
  </si>
  <si>
    <t>ចំនួនទ្បជីវឧស្ម័ន
ដែលបានស្នើសុំ</t>
  </si>
  <si>
    <t>Mango Farm</t>
  </si>
  <si>
    <t># FFS</t>
  </si>
  <si>
    <t>Seed</t>
  </si>
  <si>
    <t>Grain</t>
  </si>
  <si>
    <t>Mango</t>
  </si>
  <si>
    <t>Community</t>
  </si>
  <si>
    <t>Family</t>
  </si>
  <si>
    <t># Farm</t>
  </si>
  <si>
    <t>Area (ha)</t>
  </si>
  <si>
    <t>Number</t>
  </si>
  <si>
    <t>Total</t>
  </si>
  <si>
    <t>Female</t>
  </si>
  <si>
    <t>Capacity</t>
  </si>
  <si>
    <t xml:space="preserve">Storage size </t>
  </si>
  <si>
    <t>Lenght</t>
  </si>
  <si>
    <t>Warehouse/Storage</t>
  </si>
  <si>
    <t>I</t>
  </si>
  <si>
    <t>Kampot province</t>
  </si>
  <si>
    <t>-</t>
  </si>
  <si>
    <t>Ratanak Polroath Samaky</t>
  </si>
  <si>
    <t>Khchay KhaingLech</t>
  </si>
  <si>
    <t>Domnak Sokram</t>
  </si>
  <si>
    <t>Dang Tung</t>
  </si>
  <si>
    <t>July 16, 2012</t>
  </si>
  <si>
    <t xml:space="preserve">Rice, Maize, Mango </t>
  </si>
  <si>
    <t>Not yet</t>
  </si>
  <si>
    <t>40 m X 100 m</t>
  </si>
  <si>
    <t>Interviewed already</t>
  </si>
  <si>
    <t xml:space="preserve">Prey Kraing Mean Rith </t>
  </si>
  <si>
    <t>PreiKraing KhangCheung</t>
  </si>
  <si>
    <t>MeanRith</t>
  </si>
  <si>
    <t>Feb 3, 2014</t>
  </si>
  <si>
    <t xml:space="preserve">Rice and Maize </t>
  </si>
  <si>
    <t>25 m X 40 m</t>
  </si>
  <si>
    <t xml:space="preserve">Kaksikor Rung Roeurng </t>
  </si>
  <si>
    <t>KamNob</t>
  </si>
  <si>
    <t>Feb 3, 2010</t>
  </si>
  <si>
    <t xml:space="preserve">Rice and Mango </t>
  </si>
  <si>
    <t>65 m X 20 m</t>
  </si>
  <si>
    <t xml:space="preserve">Samaky Amatak </t>
  </si>
  <si>
    <t>Doung</t>
  </si>
  <si>
    <t>Jun 6, 2013</t>
  </si>
  <si>
    <t xml:space="preserve">Rice &amp; white Maize  </t>
  </si>
  <si>
    <t>1,800 m2</t>
  </si>
  <si>
    <t xml:space="preserve">Sen Han Chamroeurn Phal </t>
  </si>
  <si>
    <t>Domnak Tra Yoeng</t>
  </si>
  <si>
    <t>Samroung Leu</t>
  </si>
  <si>
    <t>Dec 19, 2017</t>
  </si>
  <si>
    <t>50 m x 50 m</t>
  </si>
  <si>
    <t>II</t>
  </si>
  <si>
    <t>TaKeo province</t>
  </si>
  <si>
    <t xml:space="preserve">Trapaing Kra Nhoung  </t>
  </si>
  <si>
    <t>Trapeang KraNhoung</t>
  </si>
  <si>
    <t>Tram Kok</t>
  </si>
  <si>
    <t>Oct 9, 2010</t>
  </si>
  <si>
    <t>1,200 m2</t>
  </si>
  <si>
    <t xml:space="preserve">Samaky Trapaing Kralanh  </t>
  </si>
  <si>
    <t>Trapeang Kralanh</t>
  </si>
  <si>
    <t>Ou Saray</t>
  </si>
  <si>
    <t>27 m X 45 m</t>
  </si>
  <si>
    <t>Kampeng Sok Sen Sambo</t>
  </si>
  <si>
    <t>Chi Marak</t>
  </si>
  <si>
    <t>Kampeng</t>
  </si>
  <si>
    <t>Rice crop</t>
  </si>
  <si>
    <t>1,600 m2</t>
  </si>
  <si>
    <t>To be not Interviewed already</t>
  </si>
  <si>
    <t xml:space="preserve">Sdok Sdorm </t>
  </si>
  <si>
    <t>Trapeang Sdock</t>
  </si>
  <si>
    <t>Taing Yab</t>
  </si>
  <si>
    <t>Prei Kabass</t>
  </si>
  <si>
    <t>Aug 7, 2013</t>
  </si>
  <si>
    <t xml:space="preserve">Rice and mango </t>
  </si>
  <si>
    <t>8,200 m2</t>
  </si>
  <si>
    <t xml:space="preserve">Stoeung SlaKou </t>
  </si>
  <si>
    <t>Dok Por</t>
  </si>
  <si>
    <t>Boengtraing Thbong</t>
  </si>
  <si>
    <t>Sam Roung</t>
  </si>
  <si>
    <t>Dec 26, 2012</t>
  </si>
  <si>
    <t>990 m2</t>
  </si>
  <si>
    <t>III</t>
  </si>
  <si>
    <t>Thboung Khmum province</t>
  </si>
  <si>
    <t xml:space="preserve">Samaky Kork </t>
  </si>
  <si>
    <t>Korki</t>
  </si>
  <si>
    <t xml:space="preserve">Kok </t>
  </si>
  <si>
    <t>Ponnha Krek</t>
  </si>
  <si>
    <t>Dec 19, 2018</t>
  </si>
  <si>
    <t>6.000 m2</t>
  </si>
  <si>
    <t xml:space="preserve">Ponnhea Krek Rung Roeurng </t>
  </si>
  <si>
    <t>Lor</t>
  </si>
  <si>
    <t>KoungKang</t>
  </si>
  <si>
    <t>Jun 22, 2017</t>
  </si>
  <si>
    <t>3,000 m2</t>
  </si>
  <si>
    <t>Samaky DomBe</t>
  </si>
  <si>
    <t>Sre KhSach</t>
  </si>
  <si>
    <t>DomBe</t>
  </si>
  <si>
    <t>Jan 3, 2020</t>
  </si>
  <si>
    <t xml:space="preserve">Cassava and Mango </t>
  </si>
  <si>
    <t>25 m X 70 m</t>
  </si>
  <si>
    <t xml:space="preserve">DomBe Rung Roeurng </t>
  </si>
  <si>
    <t>Chrei Phlouk</t>
  </si>
  <si>
    <t>Sep 26, 2017</t>
  </si>
  <si>
    <t xml:space="preserve">Rice, mango, Cassava </t>
  </si>
  <si>
    <t>50 m X 125 m</t>
  </si>
  <si>
    <t xml:space="preserve">Kdey Sang Khoem Kasekor </t>
  </si>
  <si>
    <t>Bei Meit</t>
  </si>
  <si>
    <t>Toul Snoul</t>
  </si>
  <si>
    <t>Krouch Thmar</t>
  </si>
  <si>
    <t>Jun 14, 2019</t>
  </si>
  <si>
    <t xml:space="preserve">Rice and Cassava </t>
  </si>
  <si>
    <t>50 m X 133 m</t>
  </si>
  <si>
    <t>IV</t>
  </si>
  <si>
    <t>Kampong Cham province</t>
  </si>
  <si>
    <t xml:space="preserve">Stoeng Traing Sen Chey </t>
  </si>
  <si>
    <t>AngKoul</t>
  </si>
  <si>
    <t>Sopheas</t>
  </si>
  <si>
    <t>Stoeng Traing</t>
  </si>
  <si>
    <t>Dec 20, 2010</t>
  </si>
  <si>
    <t>1,500 m2</t>
  </si>
  <si>
    <t>Sambo Mean Chey</t>
  </si>
  <si>
    <t>Sambo</t>
  </si>
  <si>
    <t>3,500 m2</t>
  </si>
  <si>
    <t>Apivat Srok Yeung</t>
  </si>
  <si>
    <t>Trapeng Thnot</t>
  </si>
  <si>
    <t>So SenYak</t>
  </si>
  <si>
    <t>Prei Chhor</t>
  </si>
  <si>
    <t>Dec 25, 2015</t>
  </si>
  <si>
    <t>70 m X 220 m</t>
  </si>
  <si>
    <t>Apivat Moul Than Yeung</t>
  </si>
  <si>
    <t>Sdock Thom</t>
  </si>
  <si>
    <t>Taing Kra Saing</t>
  </si>
  <si>
    <t>Ba Theay</t>
  </si>
  <si>
    <t>15,000 m2</t>
  </si>
  <si>
    <t>Pun Lork Thmey</t>
  </si>
  <si>
    <t>Domnak Chrei</t>
  </si>
  <si>
    <t>Peam Chikang</t>
  </si>
  <si>
    <t>KangMeas</t>
  </si>
  <si>
    <t>Mango crop</t>
  </si>
  <si>
    <t>No land</t>
  </si>
  <si>
    <t xml:space="preserve">Grand Total </t>
  </si>
  <si>
    <t xml:space="preserve">Actaul </t>
  </si>
  <si>
    <t xml:space="preserve">Target </t>
  </si>
  <si>
    <t>200 Ton = 1</t>
  </si>
  <si>
    <t>200 Ton = 3</t>
  </si>
  <si>
    <t>100 Ton = 14</t>
  </si>
  <si>
    <t>100 Ton = 12</t>
  </si>
  <si>
    <t>50 ton = 2</t>
  </si>
  <si>
    <t>50 Ton = 5</t>
  </si>
  <si>
    <t>Kampot 2022</t>
  </si>
  <si>
    <t>Kampot 2021</t>
  </si>
  <si>
    <t>ទីតាំង Location</t>
  </si>
  <si>
    <t xml:space="preserve">Trapeang SraNge </t>
  </si>
  <si>
    <t xml:space="preserve">Samaki Trapeang Chork </t>
  </si>
  <si>
    <t xml:space="preserve">Baksey Rik Reay </t>
  </si>
  <si>
    <t xml:space="preserve">Samaky Chamroeun Chey Prey Yoa </t>
  </si>
  <si>
    <t xml:space="preserve">Raksmei Samaky Amatak </t>
  </si>
  <si>
    <t xml:space="preserve">Banteay Meas Sopheak Mongkol </t>
  </si>
  <si>
    <t xml:space="preserve">Svay Phem Chamroeun Phal </t>
  </si>
  <si>
    <t>Ponleur Kaksekor Srok Chhuk</t>
  </si>
  <si>
    <t xml:space="preserve">Kporprun Kamnitthmey​ </t>
  </si>
  <si>
    <t>Rorb Roum Samaky Roung Roeung</t>
  </si>
  <si>
    <t xml:space="preserve">Tuek Kraham Akphiwat ​Rik Chamroeun </t>
  </si>
  <si>
    <t>N/A</t>
  </si>
  <si>
    <t>ចំនួនឃ្លាំងពោត
Maize Storages
 (T)</t>
  </si>
  <si>
    <t>Total for Kampot</t>
  </si>
  <si>
    <t>Kampot 2020</t>
  </si>
  <si>
    <t>Takeo 2020</t>
  </si>
  <si>
    <t>Takeo 2021</t>
  </si>
  <si>
    <t>Takeo 2022</t>
  </si>
  <si>
    <t>Total for Takeo</t>
  </si>
  <si>
    <t>Kampong Cham 2020</t>
  </si>
  <si>
    <t>Kampong Cham 2021</t>
  </si>
  <si>
    <t>Kampong Cham 2022</t>
  </si>
  <si>
    <t>ចំនួនឃ្លាំងដំឡូងមី
Cassava Storages
 (200T)</t>
  </si>
  <si>
    <t>Akphiwat Kaksekor</t>
  </si>
  <si>
    <t xml:space="preserve">Chealea Akphivat </t>
  </si>
  <si>
    <t xml:space="preserve">Sammky Baray Andongang </t>
  </si>
  <si>
    <t xml:space="preserve">Sammky Mohakhnhoung </t>
  </si>
  <si>
    <t>Tboung Khmum 2020</t>
  </si>
  <si>
    <t>Tboung Khmum 2021</t>
  </si>
  <si>
    <t>Tboung Khmum 2022</t>
  </si>
  <si>
    <t>Dar-Memot Pepper</t>
  </si>
  <si>
    <t xml:space="preserve">Porpel Meanchey </t>
  </si>
  <si>
    <t xml:space="preserve">Arkpirak Ponhea Krek Dambae </t>
  </si>
  <si>
    <t xml:space="preserve">Chey Nikum Meanchey </t>
  </si>
  <si>
    <t>Romdoul Dontey</t>
  </si>
  <si>
    <t xml:space="preserve">Lngieng Meanchey </t>
  </si>
  <si>
    <t xml:space="preserve">Baitong Korksrok </t>
  </si>
  <si>
    <t>Samaky Meanchey</t>
  </si>
  <si>
    <t>Romchek Meanchey</t>
  </si>
  <si>
    <t>Tbounh Khmum</t>
  </si>
  <si>
    <t xml:space="preserve">Total for Tboung Khmum </t>
  </si>
  <si>
    <t>Grand-Total for 4 Provinces</t>
  </si>
  <si>
    <t>Total for Kampong Cham</t>
  </si>
  <si>
    <t>ឆ្នាំចូលក្នុងគម្រោង</t>
  </si>
  <si>
    <t>Year in Project</t>
  </si>
  <si>
    <t>12.03.2012</t>
  </si>
  <si>
    <t>02.03.2018</t>
  </si>
  <si>
    <t>16.12.2009</t>
  </si>
  <si>
    <t>28.12.2017</t>
  </si>
  <si>
    <t>08.12.2008</t>
  </si>
  <si>
    <t>21.03.2013</t>
  </si>
  <si>
    <t>20.08.2014</t>
  </si>
  <si>
    <t>25.05.2022</t>
  </si>
  <si>
    <t>25.10.2017</t>
  </si>
  <si>
    <t>22.03.2013</t>
  </si>
  <si>
    <t>22.06.2022</t>
  </si>
  <si>
    <t>20.12.2021</t>
  </si>
  <si>
    <t>01.01.2019</t>
  </si>
  <si>
    <t>11.03.2021</t>
  </si>
  <si>
    <t>រតនៈពលរដ្ឋ សាមគ្គី</t>
  </si>
  <si>
    <t>ព្រៃគ្រាំង មានឬទ្ធិ</t>
  </si>
  <si>
    <t>កសិកររុងរឿង</t>
  </si>
  <si>
    <t>សាមគ្គីអមតៈ</t>
  </si>
  <si>
    <t>សែនហាន ចម្រើនផល</t>
  </si>
  <si>
    <t>សាមគ្គីចម្រើនជ័យ ព្រៃយ៉ាវ</t>
  </si>
  <si>
    <t>រស្មីសាមគ្គីអមតៈ</t>
  </si>
  <si>
    <t>បន្ទាយមាស សុភមង្គល</t>
  </si>
  <si>
    <t>ស្វាយផេន ចម្រើនផល</t>
  </si>
  <si>
    <t>ពន្លឺកសិករស្រុកឈូក</t>
  </si>
  <si>
    <t>ខ្ពបរុន្ធ គំនិតថ្មី</t>
  </si>
  <si>
    <t>រួបរួមសាមគ្គីរុងរឿង</t>
  </si>
  <si>
    <t>ទឹកក្រហមអភិវឌ្ឍន៍រីកចម្រើន</t>
  </si>
  <si>
    <r>
      <t>2611m</t>
    </r>
    <r>
      <rPr>
        <vertAlign val="superscript"/>
        <sz val="12"/>
        <color theme="1"/>
        <rFont val="Khmer OS Content"/>
      </rPr>
      <t>2</t>
    </r>
  </si>
  <si>
    <t>ជម្រើសរើសបំពេញបន្ថែមសម្រាប់ ២០២២</t>
  </si>
  <si>
    <t>សហគមន៍សម្រាប់ ២០២២ ចាស់</t>
  </si>
  <si>
    <t>ជម្រើសរើសសម្រាប់ ២០២៣</t>
  </si>
  <si>
    <t>ត្រពាំងក្រញ៉ូង</t>
  </si>
  <si>
    <t>សាមគ្គីត្រពាំងក្រឡាញ់</t>
  </si>
  <si>
    <t>កំពែង សុខសែន សម្បូរណ៍</t>
  </si>
  <si>
    <t>ស្តុកស្តម</t>
  </si>
  <si>
    <t>ស្ទឹងស្លាគូ</t>
  </si>
  <si>
    <t>ត្រពាំងស្រង៉ែរ</t>
  </si>
  <si>
    <t>សាមគ្គីត្រពាំងឈូក</t>
  </si>
  <si>
    <t>បក្សីរីករាយ</t>
  </si>
  <si>
    <t>ជើងគួនជោគជ័យ</t>
  </si>
  <si>
    <t>ស្វាយរុន្ធអមតៈ</t>
  </si>
  <si>
    <t>ពន្លឺកសិករ</t>
  </si>
  <si>
    <t>ភូមិបីសាមគ្គី</t>
  </si>
  <si>
    <t>ពន្លឺបឹងក្រពំឈូក</t>
  </si>
  <si>
    <t>ចំប៉ាព្រៃផ្តៅ</t>
  </si>
  <si>
    <t>ភូមិពីរមានជ័យ</t>
  </si>
  <si>
    <t>មរតករុងរឿង</t>
  </si>
  <si>
    <t>លំពង់សាមគ្គី</t>
  </si>
  <si>
    <t>សែនសុខទឹកថ្លា</t>
  </si>
  <si>
    <t>ស្ទឹងត្រង់សែនជ័យ</t>
  </si>
  <si>
    <t>សម្បូរណ៍មានជ័យ</t>
  </si>
  <si>
    <t>អភិវឌ្ឍន៍ស្រុកយើង</t>
  </si>
  <si>
    <t>អភិវឌ្ឍន៍មូលដ្ឋានយើង</t>
  </si>
  <si>
    <t>ពន្លកថ្មី</t>
  </si>
  <si>
    <t>អភិវឌ្ឍន៍កសិករ</t>
  </si>
  <si>
    <t>ជាលាអភិវឌ្ឍន៍</t>
  </si>
  <si>
    <t>សាមគ្គីអណ្តូងអង្គ</t>
  </si>
  <si>
    <t>សាមគ្គីមហាខ្ញួង</t>
  </si>
  <si>
    <t>សាមគ្គីកក់</t>
  </si>
  <si>
    <t>ពញាក្រែករុងរឿង</t>
  </si>
  <si>
    <t>សាមគ្គីតំបែរ</t>
  </si>
  <si>
    <t>តំបែររុងរឿង</t>
  </si>
  <si>
    <t>ក្តីសង្ឃឹមកសិករ</t>
  </si>
  <si>
    <t>ដារមេម៉ុតម្រេច</t>
  </si>
  <si>
    <t>ពពេលមានជ័យ</t>
  </si>
  <si>
    <t>អភិរក្សពញាក្រែកតំបែរ</t>
  </si>
  <si>
    <t>ជ័យនិគមមានជ័យ</t>
  </si>
  <si>
    <t>រដួលដូនតី</t>
  </si>
  <si>
    <t>ល្ងៀងមានជ័យ</t>
  </si>
  <si>
    <t>បៃតងគោកស្រុក</t>
  </si>
  <si>
    <t>សាមគ្គីមានជ័យ</t>
  </si>
  <si>
    <t>រំចែកមានជ័យ</t>
  </si>
  <si>
    <t>សេដាមានជ័យ</t>
  </si>
  <si>
    <t>Khcheay Khang Lech</t>
  </si>
  <si>
    <t>Damnak Sokram</t>
  </si>
  <si>
    <t>Dang Tong</t>
  </si>
  <si>
    <t>Prey Krang Khang Cheung</t>
  </si>
  <si>
    <t>Mean Ritth</t>
  </si>
  <si>
    <t>Kamnob</t>
  </si>
  <si>
    <t xml:space="preserve">Sraecheang, </t>
  </si>
  <si>
    <t>Chhumkiri</t>
  </si>
  <si>
    <t>Sraekhnong,</t>
  </si>
  <si>
    <t>Chumkiri</t>
  </si>
  <si>
    <t>Damnak Trayueng</t>
  </si>
  <si>
    <t xml:space="preserve">Trapeang Kranhoung, </t>
  </si>
  <si>
    <t>Tramkak</t>
  </si>
  <si>
    <t>OSaray</t>
  </si>
  <si>
    <t>Chimrak</t>
  </si>
  <si>
    <t>Kirivong</t>
  </si>
  <si>
    <t>Trapeangsdok</t>
  </si>
  <si>
    <t>Tangyab</t>
  </si>
  <si>
    <t xml:space="preserve">Preykabas </t>
  </si>
  <si>
    <t>Dakpor</t>
  </si>
  <si>
    <t>Boeng Tranh Khangtboung</t>
  </si>
  <si>
    <t>Samraong</t>
  </si>
  <si>
    <t>Kokir</t>
  </si>
  <si>
    <t>Kak</t>
  </si>
  <si>
    <t xml:space="preserve">Ponhea Kraek </t>
  </si>
  <si>
    <t xml:space="preserve"> Lor</t>
  </si>
  <si>
    <t>Kong Kang</t>
  </si>
  <si>
    <t>Ponhea Kraek,</t>
  </si>
  <si>
    <t>Dambae</t>
  </si>
  <si>
    <t>Trapeang Reusey</t>
  </si>
  <si>
    <t>Beymet</t>
  </si>
  <si>
    <t>Toul snuol</t>
  </si>
  <si>
    <t>Chrochhmar</t>
  </si>
  <si>
    <t>Angkaol</t>
  </si>
  <si>
    <t>Soupheas</t>
  </si>
  <si>
    <t>Steung Trang</t>
  </si>
  <si>
    <t>Sambour</t>
  </si>
  <si>
    <t>Trapeang Tnaot</t>
  </si>
  <si>
    <t>Sour Saen</t>
  </si>
  <si>
    <t>Sdok Thum</t>
  </si>
  <si>
    <t>Tang Krasang</t>
  </si>
  <si>
    <t>Damnak Chrey</t>
  </si>
  <si>
    <t>Peam Chi Kang</t>
  </si>
  <si>
    <t>Kang Meas</t>
  </si>
  <si>
    <t>092 673 830</t>
  </si>
  <si>
    <t>092 977 984</t>
  </si>
  <si>
    <t>097 983 13 93</t>
  </si>
  <si>
    <t>012 323 400</t>
  </si>
  <si>
    <t>098 975 964</t>
  </si>
  <si>
    <t>20m x 25m</t>
  </si>
  <si>
    <t>13-07-2015</t>
  </si>
  <si>
    <t>40m x 45m</t>
  </si>
  <si>
    <t>30m x 40m</t>
  </si>
  <si>
    <t>20-08-2016</t>
  </si>
  <si>
    <t>28m x 30m</t>
  </si>
  <si>
    <t>40m x 50m</t>
  </si>
  <si>
    <t>30m x 70m</t>
  </si>
  <si>
    <t>21-03-2013</t>
  </si>
  <si>
    <t>50m x 60m</t>
  </si>
  <si>
    <t>13-01-2015</t>
  </si>
  <si>
    <t>20m x 25m
30m x 40m</t>
  </si>
  <si>
    <t>25-11-2014</t>
  </si>
  <si>
    <t>20m x 25</t>
  </si>
  <si>
    <t>35m x 40m</t>
  </si>
  <si>
    <t>16-08-2016</t>
  </si>
  <si>
    <t>50m x 50m</t>
  </si>
  <si>
    <t>25m x 35</t>
  </si>
  <si>
    <t>012 768 156</t>
  </si>
  <si>
    <t>077 996 768</t>
  </si>
  <si>
    <t>088 6 009 985</t>
  </si>
  <si>
    <t>078 499 158</t>
  </si>
  <si>
    <t>012 214 159</t>
  </si>
  <si>
    <t>Mar 29,2010</t>
  </si>
  <si>
    <t>5492m2</t>
  </si>
  <si>
    <t>1200m2</t>
  </si>
  <si>
    <t>12974m2</t>
  </si>
  <si>
    <t>735m2</t>
  </si>
  <si>
    <t>31/3/2010</t>
  </si>
  <si>
    <t>27/12/2013</t>
  </si>
  <si>
    <t>24/3/2014</t>
  </si>
  <si>
    <t>1787m2</t>
  </si>
  <si>
    <t>20*57.2</t>
  </si>
  <si>
    <t>40*40</t>
  </si>
  <si>
    <t>18*62</t>
  </si>
  <si>
    <t>8,187.5m2</t>
  </si>
  <si>
    <t>1,951.70m2</t>
  </si>
  <si>
    <t>20*40</t>
  </si>
  <si>
    <t>999m2</t>
  </si>
  <si>
    <t>012 52 83 05</t>
  </si>
  <si>
    <t>012 69 78 33</t>
  </si>
  <si>
    <t>099 90 20 77</t>
  </si>
  <si>
    <t>089 29 71 36</t>
  </si>
  <si>
    <t>012 555 231</t>
  </si>
  <si>
    <t>75mx50m</t>
  </si>
  <si>
    <t>20mx105m</t>
  </si>
  <si>
    <t>30mx50m</t>
  </si>
  <si>
    <t>80mx60m</t>
  </si>
  <si>
    <t>52mx180m</t>
  </si>
  <si>
    <t>35mx70m</t>
  </si>
  <si>
    <t>25mx45m</t>
  </si>
  <si>
    <t>45mx62m</t>
  </si>
  <si>
    <t>34mx62m</t>
  </si>
  <si>
    <t>27mx35</t>
  </si>
  <si>
    <t>25mx40m</t>
  </si>
  <si>
    <t>34mx68m</t>
  </si>
  <si>
    <t>30mx60m</t>
  </si>
  <si>
    <t>30mx120m</t>
  </si>
  <si>
    <t>27mx45m</t>
  </si>
  <si>
    <t>43mx75m</t>
  </si>
  <si>
    <t>25mx28m</t>
  </si>
  <si>
    <t>30mx31m</t>
  </si>
  <si>
    <t>60mx180m</t>
  </si>
  <si>
    <t>097 444 2644</t>
  </si>
  <si>
    <t>097 646 1168</t>
  </si>
  <si>
    <t>097 668 0936</t>
  </si>
  <si>
    <t>090 328 787</t>
  </si>
  <si>
    <t>097 580 8292</t>
  </si>
  <si>
    <t>097 9855 799</t>
  </si>
  <si>
    <t>096 990 5859</t>
  </si>
  <si>
    <t>071 300 9400</t>
  </si>
  <si>
    <t>088 5313 719</t>
  </si>
  <si>
    <t>ជម្រើសរើសបន្ថែមសម្រាប់ ២០២២</t>
  </si>
  <si>
    <t>Total AC by Year</t>
  </si>
  <si>
    <t>កំពង់ត្រាចទី១ Kampong Trach Ti 1</t>
  </si>
  <si>
    <t>1,917m2</t>
  </si>
  <si>
    <t>1,800m2</t>
  </si>
  <si>
    <t>700m2</t>
  </si>
  <si>
    <t>456m2</t>
  </si>
  <si>
    <t>390m2</t>
  </si>
  <si>
    <t>30mx40m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</si>
</sst>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12000425]0"/>
    <numFmt numFmtId="166" formatCode="[$-409]mmmm\ d\,\ yyyy;@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ail"/>
    </font>
    <font>
      <sz val="10"/>
      <color theme="1"/>
      <name val="Khmer OS Content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Khmer OS Content"/>
    </font>
    <font>
      <b/>
      <sz val="10"/>
      <color theme="1"/>
      <name val="Khmer OS Content"/>
    </font>
    <font>
      <sz val="10"/>
      <color theme="1"/>
      <name val="Arial"/>
      <family val="2"/>
    </font>
    <font>
      <sz val="10"/>
      <color theme="1"/>
      <name val="Khmer OS Battambang"/>
    </font>
    <font>
      <vertAlign val="superscript"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ail"/>
    </font>
    <font>
      <b/>
      <sz val="14"/>
      <color rgb="FFFF0000"/>
      <name val="Calibri"/>
      <family val="2"/>
      <scheme val="minor"/>
    </font>
    <font>
      <b/>
      <sz val="12"/>
      <color theme="1"/>
      <name val="Khmer OS Center"/>
    </font>
    <font>
      <vertAlign val="superscript"/>
      <sz val="10"/>
      <color theme="1"/>
      <name val="Khmer OS Content"/>
    </font>
    <font>
      <sz val="12"/>
      <color theme="1"/>
      <name val="Calibri"/>
      <family val="2"/>
      <scheme val="minor"/>
    </font>
    <font>
      <sz val="9.5"/>
      <color theme="1"/>
      <name val="Khmer OS Content"/>
    </font>
    <font>
      <sz val="10"/>
      <color rgb="FFFF0000"/>
      <name val="Khmer OS Content"/>
    </font>
    <font>
      <b/>
      <sz val="11"/>
      <color theme="1"/>
      <name val="Khmer OS Center"/>
    </font>
    <font>
      <sz val="10"/>
      <color rgb="FFFF0000"/>
      <name val="Khmer OS Battambang"/>
    </font>
    <font>
      <sz val="12"/>
      <color theme="1"/>
      <name val="Khmer MEF1"/>
    </font>
    <font>
      <b/>
      <sz val="14"/>
      <color rgb="FF0000CC"/>
      <name val="Arail"/>
    </font>
    <font>
      <sz val="11"/>
      <color rgb="FF3333FF"/>
      <name val="Calibri"/>
      <family val="2"/>
      <scheme val="minor"/>
    </font>
    <font>
      <sz val="11"/>
      <color theme="1"/>
      <name val="Arail"/>
    </font>
    <font>
      <b/>
      <sz val="11"/>
      <color theme="1"/>
      <name val="Arail"/>
    </font>
    <font>
      <sz val="9"/>
      <color theme="1"/>
      <name val="Arail"/>
    </font>
    <font>
      <sz val="12"/>
      <color theme="1"/>
      <name val="Arail"/>
    </font>
    <font>
      <sz val="8"/>
      <color theme="1"/>
      <name val="Arail"/>
    </font>
    <font>
      <b/>
      <sz val="12"/>
      <color theme="1"/>
      <name val="Arail"/>
    </font>
    <font>
      <b/>
      <sz val="12"/>
      <color rgb="FF3333FF"/>
      <name val="Arail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 Narrow"/>
      <family val="2"/>
    </font>
    <font>
      <sz val="12"/>
      <name val="Khmer OS Muol Light"/>
    </font>
    <font>
      <b/>
      <sz val="10"/>
      <name val="MS Sans Serif"/>
      <family val="2"/>
    </font>
    <font>
      <b/>
      <sz val="10"/>
      <name val="Arial Narrow"/>
      <family val="2"/>
    </font>
    <font>
      <b/>
      <sz val="12"/>
      <color rgb="FFC00000"/>
      <name val="Arial Narrow"/>
      <family val="2"/>
    </font>
    <font>
      <b/>
      <sz val="12"/>
      <color rgb="FF0000CC"/>
      <name val="Arial Narrow"/>
      <family val="2"/>
    </font>
    <font>
      <sz val="12"/>
      <name val="Arial Narrow"/>
      <family val="2"/>
    </font>
    <font>
      <b/>
      <sz val="10"/>
      <color rgb="FFC00000"/>
      <name val="Arial Narrow"/>
      <family val="2"/>
    </font>
    <font>
      <b/>
      <sz val="10"/>
      <name val="Khmer OS Battambang"/>
    </font>
    <font>
      <b/>
      <sz val="10"/>
      <name val="Khmer OS Muol Light"/>
    </font>
    <font>
      <sz val="10"/>
      <name val="Arial Narrow"/>
      <family val="2"/>
    </font>
    <font>
      <sz val="10"/>
      <color rgb="FFC00000"/>
      <name val="Arial Narrow"/>
      <family val="2"/>
    </font>
    <font>
      <sz val="10"/>
      <color rgb="FF000000"/>
      <name val="Arial Narrow"/>
      <family val="2"/>
    </font>
    <font>
      <sz val="10"/>
      <color rgb="FFC00000"/>
      <name val="MS Sans Serif"/>
      <family val="2"/>
    </font>
    <font>
      <i/>
      <sz val="9"/>
      <color indexed="81"/>
      <name val="Tahoma"/>
      <family val="2"/>
    </font>
    <font>
      <b/>
      <sz val="12"/>
      <color rgb="FFFF0000"/>
      <name val="Khmer OS Content"/>
    </font>
    <font>
      <sz val="8"/>
      <name val="Calibri"/>
      <family val="2"/>
      <scheme val="minor"/>
    </font>
    <font>
      <b/>
      <sz val="12"/>
      <color rgb="FF00B050"/>
      <name val="Khmer OS Content"/>
    </font>
    <font>
      <b/>
      <sz val="12"/>
      <color theme="1"/>
      <name val="Khmer OS Content"/>
    </font>
    <font>
      <sz val="11"/>
      <color indexed="81"/>
      <name val="Tahoma"/>
      <family val="2"/>
    </font>
    <font>
      <sz val="11"/>
      <color rgb="FFFF0000"/>
      <name val="Arail"/>
    </font>
    <font>
      <b/>
      <sz val="11"/>
      <color indexed="81"/>
      <name val="Tahoma"/>
      <family val="2"/>
    </font>
    <font>
      <b/>
      <sz val="12"/>
      <name val="Khmer OS Content"/>
    </font>
    <font>
      <sz val="12"/>
      <color theme="1"/>
      <name val="Khmer OS Content"/>
    </font>
    <font>
      <sz val="12"/>
      <name val="Khmer OS Content"/>
    </font>
    <font>
      <vertAlign val="superscript"/>
      <sz val="12"/>
      <color theme="1"/>
      <name val="Khmer OS Content"/>
    </font>
    <font>
      <sz val="10"/>
      <name val="Times New Roman"/>
      <family val="1"/>
    </font>
    <font>
      <sz val="12"/>
      <color rgb="FFFF0000"/>
      <name val="Khmer OS Content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64" fontId="3" fillId="3" borderId="1" xfId="1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19" fillId="3" borderId="1" xfId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4" fontId="19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3" fillId="0" borderId="2" xfId="0" applyFont="1" applyBorder="1" applyAlignment="1">
      <alignment vertical="center"/>
    </xf>
    <xf numFmtId="0" fontId="24" fillId="0" borderId="0" xfId="0" applyFont="1"/>
    <xf numFmtId="0" fontId="25" fillId="2" borderId="1" xfId="0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right" vertical="center" wrapText="1"/>
    </xf>
    <xf numFmtId="0" fontId="3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right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25" fillId="0" borderId="1" xfId="0" applyFont="1" applyBorder="1"/>
    <xf numFmtId="0" fontId="4" fillId="5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1" fillId="0" borderId="0" xfId="0" applyFont="1"/>
    <xf numFmtId="0" fontId="28" fillId="0" borderId="0" xfId="0" applyFont="1"/>
    <xf numFmtId="0" fontId="34" fillId="6" borderId="0" xfId="0" applyFont="1" applyFill="1" applyAlignment="1">
      <alignment horizontal="center" vertical="center"/>
    </xf>
    <xf numFmtId="0" fontId="35" fillId="0" borderId="0" xfId="0" applyFont="1"/>
    <xf numFmtId="0" fontId="36" fillId="0" borderId="0" xfId="0" applyFont="1"/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40" fillId="0" borderId="0" xfId="0" applyFont="1"/>
    <xf numFmtId="0" fontId="37" fillId="7" borderId="9" xfId="0" applyFont="1" applyFill="1" applyBorder="1" applyAlignment="1">
      <alignment horizontal="center" vertical="center" wrapText="1"/>
    </xf>
    <xf numFmtId="0" fontId="37" fillId="0" borderId="0" xfId="0" applyFont="1"/>
    <xf numFmtId="0" fontId="37" fillId="7" borderId="17" xfId="0" applyFont="1" applyFill="1" applyBorder="1" applyAlignment="1">
      <alignment horizontal="center" vertical="center" wrapText="1"/>
    </xf>
    <xf numFmtId="0" fontId="37" fillId="7" borderId="20" xfId="0" applyFont="1" applyFill="1" applyBorder="1" applyAlignment="1">
      <alignment horizontal="center" vertical="center" wrapText="1"/>
    </xf>
    <xf numFmtId="0" fontId="37" fillId="7" borderId="3" xfId="0" applyFont="1" applyFill="1" applyBorder="1" applyAlignment="1">
      <alignment horizontal="center" vertical="center" textRotation="90" wrapText="1"/>
    </xf>
    <xf numFmtId="0" fontId="37" fillId="7" borderId="32" xfId="0" applyFont="1" applyFill="1" applyBorder="1" applyAlignment="1">
      <alignment horizontal="center" vertical="center" wrapText="1"/>
    </xf>
    <xf numFmtId="0" fontId="37" fillId="7" borderId="32" xfId="0" applyFont="1" applyFill="1" applyBorder="1" applyAlignment="1">
      <alignment horizontal="center" vertical="center" textRotation="90" wrapText="1"/>
    </xf>
    <xf numFmtId="0" fontId="37" fillId="7" borderId="36" xfId="0" applyFont="1" applyFill="1" applyBorder="1" applyAlignment="1">
      <alignment horizontal="center" vertical="center" textRotation="90" wrapText="1"/>
    </xf>
    <xf numFmtId="0" fontId="37" fillId="7" borderId="37" xfId="0" applyFont="1" applyFill="1" applyBorder="1" applyAlignment="1">
      <alignment horizontal="center" vertical="center" textRotation="90" wrapText="1"/>
    </xf>
    <xf numFmtId="0" fontId="41" fillId="7" borderId="37" xfId="0" applyFont="1" applyFill="1" applyBorder="1" applyAlignment="1">
      <alignment horizontal="center" vertical="center" textRotation="90" wrapText="1"/>
    </xf>
    <xf numFmtId="0" fontId="37" fillId="8" borderId="5" xfId="0" applyFont="1" applyFill="1" applyBorder="1" applyAlignment="1">
      <alignment horizontal="center" vertical="center" wrapText="1"/>
    </xf>
    <xf numFmtId="0" fontId="37" fillId="8" borderId="5" xfId="0" applyFont="1" applyFill="1" applyBorder="1" applyAlignment="1">
      <alignment vertical="center" wrapText="1"/>
    </xf>
    <xf numFmtId="0" fontId="37" fillId="8" borderId="5" xfId="0" applyFont="1" applyFill="1" applyBorder="1" applyAlignment="1">
      <alignment horizontal="left" vertical="center" wrapText="1"/>
    </xf>
    <xf numFmtId="0" fontId="37" fillId="8" borderId="1" xfId="0" applyFont="1" applyFill="1" applyBorder="1" applyAlignment="1">
      <alignment vertical="center" wrapText="1"/>
    </xf>
    <xf numFmtId="0" fontId="37" fillId="8" borderId="41" xfId="0" applyFont="1" applyFill="1" applyBorder="1" applyAlignment="1">
      <alignment horizontal="center" vertical="center" wrapText="1"/>
    </xf>
    <xf numFmtId="0" fontId="37" fillId="8" borderId="4" xfId="0" applyFont="1" applyFill="1" applyBorder="1" applyAlignment="1">
      <alignment horizontal="center" vertical="center" wrapText="1"/>
    </xf>
    <xf numFmtId="0" fontId="37" fillId="8" borderId="42" xfId="0" applyFont="1" applyFill="1" applyBorder="1" applyAlignment="1">
      <alignment horizontal="center" vertical="center" wrapText="1"/>
    </xf>
    <xf numFmtId="0" fontId="41" fillId="8" borderId="18" xfId="0" applyFont="1" applyFill="1" applyBorder="1" applyAlignment="1">
      <alignment horizontal="center" vertical="center" wrapText="1"/>
    </xf>
    <xf numFmtId="0" fontId="41" fillId="8" borderId="43" xfId="0" applyFont="1" applyFill="1" applyBorder="1" applyAlignment="1">
      <alignment horizontal="center" vertical="center" wrapText="1"/>
    </xf>
    <xf numFmtId="0" fontId="43" fillId="8" borderId="18" xfId="0" applyFont="1" applyFill="1" applyBorder="1" applyAlignment="1">
      <alignment vertical="center" wrapText="1"/>
    </xf>
    <xf numFmtId="0" fontId="37" fillId="8" borderId="27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44" fillId="0" borderId="0" xfId="0" applyFont="1"/>
    <xf numFmtId="0" fontId="44" fillId="9" borderId="1" xfId="0" applyFont="1" applyFill="1" applyBorder="1" applyAlignment="1">
      <alignment horizontal="center" vertical="center" wrapText="1"/>
    </xf>
    <xf numFmtId="0" fontId="44" fillId="9" borderId="1" xfId="0" applyFont="1" applyFill="1" applyBorder="1" applyAlignment="1">
      <alignment horizontal="left" vertical="center" wrapText="1"/>
    </xf>
    <xf numFmtId="3" fontId="44" fillId="9" borderId="1" xfId="0" applyNumberFormat="1" applyFont="1" applyFill="1" applyBorder="1" applyAlignment="1">
      <alignment horizontal="center" vertical="center"/>
    </xf>
    <xf numFmtId="0" fontId="44" fillId="9" borderId="1" xfId="0" applyFont="1" applyFill="1" applyBorder="1" applyAlignment="1">
      <alignment vertical="center" wrapText="1"/>
    </xf>
    <xf numFmtId="0" fontId="44" fillId="9" borderId="44" xfId="0" applyFont="1" applyFill="1" applyBorder="1" applyAlignment="1">
      <alignment horizontal="center" vertical="center" wrapText="1"/>
    </xf>
    <xf numFmtId="0" fontId="44" fillId="9" borderId="45" xfId="0" applyFont="1" applyFill="1" applyBorder="1" applyAlignment="1">
      <alignment horizontal="center" vertical="center" wrapText="1"/>
    </xf>
    <xf numFmtId="0" fontId="45" fillId="9" borderId="24" xfId="0" applyFont="1" applyFill="1" applyBorder="1" applyAlignment="1">
      <alignment horizontal="center" vertical="center" wrapText="1"/>
    </xf>
    <xf numFmtId="0" fontId="45" fillId="9" borderId="45" xfId="0" applyFont="1" applyFill="1" applyBorder="1" applyAlignment="1">
      <alignment horizontal="center" vertical="center" wrapText="1"/>
    </xf>
    <xf numFmtId="0" fontId="44" fillId="9" borderId="24" xfId="0" applyFont="1" applyFill="1" applyBorder="1" applyAlignment="1">
      <alignment horizontal="center" vertical="center" wrapText="1"/>
    </xf>
    <xf numFmtId="0" fontId="44" fillId="9" borderId="22" xfId="0" applyFont="1" applyFill="1" applyBorder="1" applyAlignment="1">
      <alignment horizontal="center" vertical="center" wrapText="1"/>
    </xf>
    <xf numFmtId="0" fontId="44" fillId="9" borderId="0" xfId="0" applyFont="1" applyFill="1"/>
    <xf numFmtId="0" fontId="44" fillId="9" borderId="1" xfId="0" applyFont="1" applyFill="1" applyBorder="1" applyAlignment="1">
      <alignment horizontal="center" vertical="center"/>
    </xf>
    <xf numFmtId="3" fontId="44" fillId="9" borderId="1" xfId="0" applyNumberFormat="1" applyFont="1" applyFill="1" applyBorder="1"/>
    <xf numFmtId="0" fontId="44" fillId="9" borderId="3" xfId="0" applyFont="1" applyFill="1" applyBorder="1" applyAlignment="1">
      <alignment horizontal="center" vertical="center" wrapText="1"/>
    </xf>
    <xf numFmtId="0" fontId="44" fillId="9" borderId="3" xfId="0" applyFont="1" applyFill="1" applyBorder="1" applyAlignment="1">
      <alignment horizontal="left" vertical="center" wrapText="1"/>
    </xf>
    <xf numFmtId="0" fontId="44" fillId="9" borderId="32" xfId="0" applyFont="1" applyFill="1" applyBorder="1" applyAlignment="1">
      <alignment horizontal="center" vertical="center" wrapText="1"/>
    </xf>
    <xf numFmtId="0" fontId="44" fillId="9" borderId="3" xfId="0" applyFont="1" applyFill="1" applyBorder="1" applyAlignment="1">
      <alignment vertical="center" wrapText="1"/>
    </xf>
    <xf numFmtId="0" fontId="44" fillId="9" borderId="46" xfId="0" applyFont="1" applyFill="1" applyBorder="1" applyAlignment="1">
      <alignment horizontal="center" vertical="center" wrapText="1"/>
    </xf>
    <xf numFmtId="0" fontId="44" fillId="9" borderId="36" xfId="0" applyFont="1" applyFill="1" applyBorder="1" applyAlignment="1">
      <alignment horizontal="center" vertical="center" wrapText="1"/>
    </xf>
    <xf numFmtId="0" fontId="45" fillId="9" borderId="39" xfId="0" applyFont="1" applyFill="1" applyBorder="1" applyAlignment="1">
      <alignment horizontal="center" vertical="center" wrapText="1"/>
    </xf>
    <xf numFmtId="0" fontId="45" fillId="9" borderId="36" xfId="0" applyFont="1" applyFill="1" applyBorder="1" applyAlignment="1">
      <alignment horizontal="center" vertical="center" wrapText="1"/>
    </xf>
    <xf numFmtId="0" fontId="44" fillId="9" borderId="39" xfId="0" applyFont="1" applyFill="1" applyBorder="1" applyAlignment="1">
      <alignment horizontal="center" vertical="center" wrapText="1"/>
    </xf>
    <xf numFmtId="0" fontId="44" fillId="9" borderId="47" xfId="0" applyFont="1" applyFill="1" applyBorder="1" applyAlignment="1">
      <alignment horizontal="center" vertical="center" wrapText="1"/>
    </xf>
    <xf numFmtId="0" fontId="44" fillId="9" borderId="3" xfId="0" applyFont="1" applyFill="1" applyBorder="1" applyAlignment="1">
      <alignment horizontal="center" vertical="center"/>
    </xf>
    <xf numFmtId="3" fontId="44" fillId="9" borderId="3" xfId="0" applyNumberFormat="1" applyFont="1" applyFill="1" applyBorder="1" applyAlignment="1">
      <alignment horizontal="center" vertical="center"/>
    </xf>
    <xf numFmtId="3" fontId="44" fillId="9" borderId="32" xfId="0" applyNumberFormat="1" applyFont="1" applyFill="1" applyBorder="1" applyAlignment="1">
      <alignment horizontal="center" vertical="center"/>
    </xf>
    <xf numFmtId="3" fontId="44" fillId="9" borderId="3" xfId="0" applyNumberFormat="1" applyFont="1" applyFill="1" applyBorder="1"/>
    <xf numFmtId="0" fontId="44" fillId="0" borderId="1" xfId="0" applyFont="1" applyBorder="1" applyAlignment="1">
      <alignment horizontal="center" vertical="center" wrapText="1"/>
    </xf>
    <xf numFmtId="0" fontId="41" fillId="8" borderId="42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0" fontId="46" fillId="9" borderId="1" xfId="0" applyFont="1" applyFill="1" applyBorder="1" applyAlignment="1">
      <alignment horizontal="center" vertical="center" wrapText="1"/>
    </xf>
    <xf numFmtId="15" fontId="44" fillId="9" borderId="3" xfId="0" applyNumberFormat="1" applyFont="1" applyFill="1" applyBorder="1" applyAlignment="1">
      <alignment horizontal="center" vertical="center"/>
    </xf>
    <xf numFmtId="0" fontId="37" fillId="7" borderId="48" xfId="0" applyFont="1" applyFill="1" applyBorder="1" applyAlignment="1">
      <alignment vertical="center" wrapText="1"/>
    </xf>
    <xf numFmtId="0" fontId="37" fillId="7" borderId="49" xfId="0" applyFont="1" applyFill="1" applyBorder="1" applyAlignment="1">
      <alignment vertical="center" wrapText="1"/>
    </xf>
    <xf numFmtId="164" fontId="37" fillId="7" borderId="49" xfId="1" applyNumberFormat="1" applyFont="1" applyFill="1" applyBorder="1" applyAlignment="1">
      <alignment horizontal="center" vertical="center" wrapText="1"/>
    </xf>
    <xf numFmtId="164" fontId="37" fillId="7" borderId="49" xfId="1" applyNumberFormat="1" applyFont="1" applyFill="1" applyBorder="1" applyAlignment="1">
      <alignment vertical="center" wrapText="1"/>
    </xf>
    <xf numFmtId="0" fontId="44" fillId="7" borderId="49" xfId="0" applyFont="1" applyFill="1" applyBorder="1" applyAlignment="1">
      <alignment horizontal="center" vertical="center" wrapText="1"/>
    </xf>
    <xf numFmtId="0" fontId="44" fillId="7" borderId="1" xfId="0" applyFont="1" applyFill="1" applyBorder="1" applyAlignment="1">
      <alignment vertical="center" wrapText="1"/>
    </xf>
    <xf numFmtId="0" fontId="37" fillId="7" borderId="51" xfId="0" applyFont="1" applyFill="1" applyBorder="1" applyAlignment="1">
      <alignment horizontal="center" vertical="center" wrapText="1"/>
    </xf>
    <xf numFmtId="0" fontId="37" fillId="7" borderId="33" xfId="0" applyFont="1" applyFill="1" applyBorder="1" applyAlignment="1">
      <alignment horizontal="center" vertical="center" wrapText="1"/>
    </xf>
    <xf numFmtId="0" fontId="37" fillId="7" borderId="34" xfId="0" applyFont="1" applyFill="1" applyBorder="1" applyAlignment="1">
      <alignment horizontal="center" vertical="center" wrapText="1"/>
    </xf>
    <xf numFmtId="0" fontId="41" fillId="7" borderId="40" xfId="0" applyFont="1" applyFill="1" applyBorder="1" applyAlignment="1">
      <alignment horizontal="center" vertical="center" wrapText="1"/>
    </xf>
    <xf numFmtId="0" fontId="41" fillId="7" borderId="34" xfId="0" applyFont="1" applyFill="1" applyBorder="1" applyAlignment="1">
      <alignment horizontal="center" vertical="center" wrapText="1"/>
    </xf>
    <xf numFmtId="0" fontId="44" fillId="7" borderId="40" xfId="0" applyFont="1" applyFill="1" applyBorder="1" applyAlignment="1">
      <alignment horizontal="right" vertical="center" wrapText="1"/>
    </xf>
    <xf numFmtId="0" fontId="37" fillId="7" borderId="38" xfId="0" applyFont="1" applyFill="1" applyBorder="1" applyAlignment="1">
      <alignment horizontal="center" vertical="center" wrapText="1"/>
    </xf>
    <xf numFmtId="0" fontId="37" fillId="7" borderId="40" xfId="0" applyFont="1" applyFill="1" applyBorder="1" applyAlignment="1">
      <alignment horizontal="center" vertical="center" wrapText="1"/>
    </xf>
    <xf numFmtId="0" fontId="0" fillId="0" borderId="49" xfId="0" applyBorder="1"/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47" fillId="0" borderId="0" xfId="0" applyFont="1"/>
    <xf numFmtId="0" fontId="25" fillId="4" borderId="1" xfId="0" applyFont="1" applyFill="1" applyBorder="1" applyAlignment="1">
      <alignment horizontal="left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/>
    </xf>
    <xf numFmtId="0" fontId="54" fillId="4" borderId="1" xfId="0" applyFont="1" applyFill="1" applyBorder="1" applyAlignment="1">
      <alignment horizontal="center" vertical="center"/>
    </xf>
    <xf numFmtId="0" fontId="52" fillId="13" borderId="1" xfId="0" applyFont="1" applyFill="1" applyBorder="1" applyAlignment="1">
      <alignment horizontal="center" vertical="center"/>
    </xf>
    <xf numFmtId="0" fontId="56" fillId="6" borderId="0" xfId="0" applyFont="1" applyFill="1" applyAlignment="1">
      <alignment vertical="center"/>
    </xf>
    <xf numFmtId="0" fontId="57" fillId="0" borderId="1" xfId="0" applyFont="1" applyBorder="1" applyAlignment="1">
      <alignment horizontal="center"/>
    </xf>
    <xf numFmtId="0" fontId="57" fillId="0" borderId="0" xfId="0" applyFont="1"/>
    <xf numFmtId="0" fontId="52" fillId="2" borderId="1" xfId="0" applyFont="1" applyFill="1" applyBorder="1" applyAlignment="1">
      <alignment horizontal="center" vertical="center" wrapText="1"/>
    </xf>
    <xf numFmtId="0" fontId="52" fillId="2" borderId="3" xfId="0" applyFont="1" applyFill="1" applyBorder="1" applyAlignment="1">
      <alignment horizontal="center" vertical="center" wrapText="1"/>
    </xf>
    <xf numFmtId="0" fontId="52" fillId="11" borderId="1" xfId="0" applyFont="1" applyFill="1" applyBorder="1" applyAlignment="1">
      <alignment horizontal="center" vertical="center" wrapText="1"/>
    </xf>
    <xf numFmtId="0" fontId="52" fillId="2" borderId="4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vertical="center"/>
    </xf>
    <xf numFmtId="0" fontId="57" fillId="0" borderId="1" xfId="0" applyFont="1" applyBorder="1" applyAlignment="1">
      <alignment horizontal="center" vertical="center" wrapText="1"/>
    </xf>
    <xf numFmtId="3" fontId="57" fillId="0" borderId="1" xfId="0" applyNumberFormat="1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8" fillId="0" borderId="24" xfId="0" applyFont="1" applyBorder="1" applyAlignment="1">
      <alignment horizontal="center" vertical="center"/>
    </xf>
    <xf numFmtId="0" fontId="52" fillId="12" borderId="1" xfId="0" applyFont="1" applyFill="1" applyBorder="1" applyAlignment="1">
      <alignment horizontal="center" vertical="center" wrapText="1"/>
    </xf>
    <xf numFmtId="0" fontId="57" fillId="12" borderId="1" xfId="0" applyFont="1" applyFill="1" applyBorder="1" applyAlignment="1">
      <alignment horizontal="center" vertical="center" wrapText="1"/>
    </xf>
    <xf numFmtId="3" fontId="57" fillId="12" borderId="1" xfId="0" applyNumberFormat="1" applyFont="1" applyFill="1" applyBorder="1" applyAlignment="1">
      <alignment horizontal="center" vertical="center"/>
    </xf>
    <xf numFmtId="0" fontId="52" fillId="12" borderId="23" xfId="0" applyFont="1" applyFill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/>
    </xf>
    <xf numFmtId="0" fontId="57" fillId="0" borderId="19" xfId="0" applyFont="1" applyBorder="1" applyAlignment="1">
      <alignment vertical="center"/>
    </xf>
    <xf numFmtId="0" fontId="57" fillId="0" borderId="4" xfId="0" applyFont="1" applyBorder="1" applyAlignment="1">
      <alignment horizontal="center" vertical="center" wrapText="1"/>
    </xf>
    <xf numFmtId="0" fontId="57" fillId="0" borderId="4" xfId="0" applyFont="1" applyBorder="1" applyAlignment="1">
      <alignment horizontal="center" vertical="center"/>
    </xf>
    <xf numFmtId="0" fontId="57" fillId="0" borderId="23" xfId="0" applyFont="1" applyBorder="1" applyAlignment="1">
      <alignment vertical="center"/>
    </xf>
    <xf numFmtId="0" fontId="57" fillId="12" borderId="1" xfId="0" applyFont="1" applyFill="1" applyBorder="1" applyAlignment="1">
      <alignment horizontal="left" vertical="center" wrapText="1"/>
    </xf>
    <xf numFmtId="0" fontId="58" fillId="0" borderId="1" xfId="0" applyFont="1" applyBorder="1" applyAlignment="1">
      <alignment horizontal="center" vertical="center" wrapText="1"/>
    </xf>
    <xf numFmtId="164" fontId="58" fillId="0" borderId="1" xfId="1" applyNumberFormat="1" applyFont="1" applyFill="1" applyBorder="1" applyAlignment="1">
      <alignment horizontal="center" vertical="center" wrapText="1"/>
    </xf>
    <xf numFmtId="0" fontId="57" fillId="0" borderId="1" xfId="0" applyFont="1" applyBorder="1" applyAlignment="1">
      <alignment horizontal="left" vertical="center" wrapText="1"/>
    </xf>
    <xf numFmtId="0" fontId="51" fillId="7" borderId="1" xfId="0" applyFont="1" applyFill="1" applyBorder="1" applyAlignment="1">
      <alignment horizontal="center" vertical="center"/>
    </xf>
    <xf numFmtId="0" fontId="57" fillId="0" borderId="1" xfId="0" applyFont="1" applyBorder="1" applyAlignment="1">
      <alignment horizontal="left" vertical="center"/>
    </xf>
    <xf numFmtId="164" fontId="52" fillId="12" borderId="1" xfId="1" applyNumberFormat="1" applyFont="1" applyFill="1" applyBorder="1" applyAlignment="1">
      <alignment horizontal="center" vertical="center" wrapText="1"/>
    </xf>
    <xf numFmtId="0" fontId="52" fillId="12" borderId="1" xfId="0" applyFont="1" applyFill="1" applyBorder="1" applyAlignment="1">
      <alignment horizontal="center" vertical="center"/>
    </xf>
    <xf numFmtId="164" fontId="57" fillId="0" borderId="1" xfId="1" applyNumberFormat="1" applyFont="1" applyFill="1" applyBorder="1" applyAlignment="1">
      <alignment horizontal="center" vertical="center" wrapText="1"/>
    </xf>
    <xf numFmtId="15" fontId="57" fillId="0" borderId="1" xfId="0" applyNumberFormat="1" applyFont="1" applyBorder="1" applyAlignment="1">
      <alignment horizontal="center" vertical="center" wrapText="1"/>
    </xf>
    <xf numFmtId="0" fontId="57" fillId="7" borderId="1" xfId="0" applyFont="1" applyFill="1" applyBorder="1" applyAlignment="1">
      <alignment horizontal="center" vertical="center" wrapText="1"/>
    </xf>
    <xf numFmtId="0" fontId="57" fillId="0" borderId="1" xfId="0" applyFont="1" applyBorder="1"/>
    <xf numFmtId="0" fontId="52" fillId="12" borderId="1" xfId="0" applyFont="1" applyFill="1" applyBorder="1" applyAlignment="1">
      <alignment horizontal="right" vertical="center" wrapText="1"/>
    </xf>
    <xf numFmtId="1" fontId="57" fillId="0" borderId="1" xfId="0" applyNumberFormat="1" applyFont="1" applyBorder="1" applyAlignment="1">
      <alignment horizontal="right" vertical="center"/>
    </xf>
    <xf numFmtId="0" fontId="57" fillId="0" borderId="1" xfId="0" applyFont="1" applyBorder="1" applyAlignment="1">
      <alignment vertical="center" wrapText="1"/>
    </xf>
    <xf numFmtId="0" fontId="57" fillId="0" borderId="0" xfId="0" applyFont="1" applyAlignment="1">
      <alignment vertical="center"/>
    </xf>
    <xf numFmtId="0" fontId="60" fillId="9" borderId="1" xfId="0" applyFont="1" applyFill="1" applyBorder="1" applyAlignment="1">
      <alignment horizontal="center" vertical="center" wrapText="1"/>
    </xf>
    <xf numFmtId="0" fontId="60" fillId="9" borderId="3" xfId="0" applyFont="1" applyFill="1" applyBorder="1" applyAlignment="1">
      <alignment horizontal="center" vertical="center" wrapText="1"/>
    </xf>
    <xf numFmtId="14" fontId="57" fillId="0" borderId="1" xfId="0" applyNumberFormat="1" applyFont="1" applyBorder="1" applyAlignment="1">
      <alignment horizontal="center" vertical="center" wrapText="1"/>
    </xf>
    <xf numFmtId="14" fontId="57" fillId="0" borderId="4" xfId="0" applyNumberFormat="1" applyFont="1" applyBorder="1" applyAlignment="1">
      <alignment horizontal="center" vertical="center" wrapText="1"/>
    </xf>
    <xf numFmtId="3" fontId="57" fillId="0" borderId="4" xfId="0" applyNumberFormat="1" applyFont="1" applyBorder="1" applyAlignment="1">
      <alignment horizontal="center" vertical="center"/>
    </xf>
    <xf numFmtId="166" fontId="57" fillId="0" borderId="1" xfId="0" applyNumberFormat="1" applyFont="1" applyBorder="1" applyAlignment="1">
      <alignment vertical="center"/>
    </xf>
    <xf numFmtId="0" fontId="57" fillId="0" borderId="1" xfId="0" applyFont="1" applyBorder="1" applyAlignment="1">
      <alignment horizontal="right" vertical="center"/>
    </xf>
    <xf numFmtId="1" fontId="57" fillId="0" borderId="4" xfId="0" applyNumberFormat="1" applyFont="1" applyBorder="1" applyAlignment="1">
      <alignment horizontal="right" vertical="center"/>
    </xf>
    <xf numFmtId="0" fontId="57" fillId="0" borderId="1" xfId="0" applyFont="1" applyBorder="1" applyAlignment="1">
      <alignment horizontal="right" vertical="center" wrapText="1"/>
    </xf>
    <xf numFmtId="1" fontId="57" fillId="0" borderId="1" xfId="0" applyNumberFormat="1" applyFont="1" applyBorder="1" applyAlignment="1">
      <alignment horizontal="right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49" fillId="0" borderId="0" xfId="0" applyFont="1"/>
    <xf numFmtId="0" fontId="49" fillId="0" borderId="26" xfId="0" applyFont="1" applyBorder="1" applyAlignment="1">
      <alignment horizontal="center" vertical="center" wrapText="1"/>
    </xf>
    <xf numFmtId="0" fontId="49" fillId="11" borderId="1" xfId="0" applyFont="1" applyFill="1" applyBorder="1" applyAlignment="1">
      <alignment horizontal="center" vertical="center" wrapText="1"/>
    </xf>
    <xf numFmtId="0" fontId="49" fillId="12" borderId="1" xfId="0" applyFont="1" applyFill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0" fontId="61" fillId="12" borderId="1" xfId="0" applyFont="1" applyFill="1" applyBorder="1" applyAlignment="1">
      <alignment horizontal="center" vertical="center" wrapText="1"/>
    </xf>
    <xf numFmtId="0" fontId="52" fillId="0" borderId="0" xfId="0" applyFont="1"/>
    <xf numFmtId="164" fontId="52" fillId="0" borderId="0" xfId="1" applyNumberFormat="1" applyFont="1"/>
    <xf numFmtId="0" fontId="49" fillId="0" borderId="53" xfId="0" applyFont="1" applyBorder="1"/>
    <xf numFmtId="164" fontId="52" fillId="13" borderId="1" xfId="1" applyNumberFormat="1" applyFont="1" applyFill="1" applyBorder="1" applyAlignment="1">
      <alignment horizontal="center" vertical="center"/>
    </xf>
    <xf numFmtId="164" fontId="49" fillId="0" borderId="53" xfId="1" applyNumberFormat="1" applyFont="1" applyBorder="1"/>
    <xf numFmtId="0" fontId="51" fillId="0" borderId="0" xfId="0" applyFont="1"/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7" fillId="7" borderId="6" xfId="0" applyFont="1" applyFill="1" applyBorder="1" applyAlignment="1">
      <alignment horizontal="center" vertical="center" textRotation="90" wrapText="1"/>
    </xf>
    <xf numFmtId="0" fontId="37" fillId="7" borderId="17" xfId="0" applyFont="1" applyFill="1" applyBorder="1" applyAlignment="1">
      <alignment horizontal="center" vertical="center" textRotation="90" wrapText="1"/>
    </xf>
    <xf numFmtId="0" fontId="37" fillId="7" borderId="33" xfId="0" applyFont="1" applyFill="1" applyBorder="1" applyAlignment="1">
      <alignment horizontal="center" vertical="center" textRotation="90" wrapText="1"/>
    </xf>
    <xf numFmtId="0" fontId="37" fillId="7" borderId="5" xfId="0" applyFont="1" applyFill="1" applyBorder="1" applyAlignment="1">
      <alignment horizontal="center" vertical="center" wrapText="1"/>
    </xf>
    <xf numFmtId="0" fontId="37" fillId="7" borderId="17" xfId="0" applyFont="1" applyFill="1" applyBorder="1" applyAlignment="1">
      <alignment horizontal="center" vertical="center" wrapText="1"/>
    </xf>
    <xf numFmtId="0" fontId="37" fillId="7" borderId="32" xfId="0" applyFont="1" applyFill="1" applyBorder="1" applyAlignment="1">
      <alignment horizontal="center" vertical="center" wrapText="1"/>
    </xf>
    <xf numFmtId="0" fontId="37" fillId="7" borderId="29" xfId="0" applyFont="1" applyFill="1" applyBorder="1" applyAlignment="1">
      <alignment horizontal="center" vertical="center" textRotation="90" wrapText="1"/>
    </xf>
    <xf numFmtId="0" fontId="37" fillId="7" borderId="38" xfId="0" applyFont="1" applyFill="1" applyBorder="1" applyAlignment="1">
      <alignment horizontal="center" vertical="center" textRotation="90" wrapText="1"/>
    </xf>
    <xf numFmtId="0" fontId="37" fillId="7" borderId="10" xfId="0" applyFont="1" applyFill="1" applyBorder="1" applyAlignment="1">
      <alignment horizontal="center" vertical="center" textRotation="90" wrapText="1"/>
    </xf>
    <xf numFmtId="0" fontId="37" fillId="7" borderId="21" xfId="0" applyFont="1" applyFill="1" applyBorder="1" applyAlignment="1">
      <alignment horizontal="center" vertical="center" textRotation="90" wrapText="1"/>
    </xf>
    <xf numFmtId="0" fontId="37" fillId="7" borderId="34" xfId="0" applyFont="1" applyFill="1" applyBorder="1" applyAlignment="1">
      <alignment horizontal="center" vertical="center" textRotation="90" wrapText="1"/>
    </xf>
    <xf numFmtId="0" fontId="37" fillId="7" borderId="8" xfId="0" applyFont="1" applyFill="1" applyBorder="1" applyAlignment="1">
      <alignment horizontal="center" vertical="center" textRotation="90" wrapText="1"/>
    </xf>
    <xf numFmtId="0" fontId="37" fillId="7" borderId="20" xfId="0" applyFont="1" applyFill="1" applyBorder="1" applyAlignment="1">
      <alignment horizontal="center" vertical="center" textRotation="90" wrapText="1"/>
    </xf>
    <xf numFmtId="0" fontId="37" fillId="7" borderId="35" xfId="0" applyFont="1" applyFill="1" applyBorder="1" applyAlignment="1">
      <alignment horizontal="center" vertical="center" textRotation="90" wrapText="1"/>
    </xf>
    <xf numFmtId="0" fontId="37" fillId="7" borderId="12" xfId="0" applyFont="1" applyFill="1" applyBorder="1" applyAlignment="1">
      <alignment horizontal="center" vertical="center" wrapText="1"/>
    </xf>
    <xf numFmtId="0" fontId="37" fillId="7" borderId="13" xfId="0" applyFont="1" applyFill="1" applyBorder="1" applyAlignment="1">
      <alignment horizontal="center" vertical="center" wrapText="1"/>
    </xf>
    <xf numFmtId="0" fontId="41" fillId="7" borderId="14" xfId="0" applyFont="1" applyFill="1" applyBorder="1" applyAlignment="1">
      <alignment horizontal="center" vertical="center" wrapText="1"/>
    </xf>
    <xf numFmtId="0" fontId="41" fillId="7" borderId="15" xfId="0" applyFont="1" applyFill="1" applyBorder="1" applyAlignment="1">
      <alignment horizontal="center" vertical="center" wrapText="1"/>
    </xf>
    <xf numFmtId="0" fontId="41" fillId="7" borderId="27" xfId="0" applyFont="1" applyFill="1" applyBorder="1" applyAlignment="1">
      <alignment horizontal="center" vertical="center" wrapText="1"/>
    </xf>
    <xf numFmtId="0" fontId="41" fillId="7" borderId="28" xfId="0" applyFont="1" applyFill="1" applyBorder="1" applyAlignment="1">
      <alignment horizontal="center" vertical="center" wrapText="1"/>
    </xf>
    <xf numFmtId="0" fontId="34" fillId="6" borderId="0" xfId="0" applyFont="1" applyFill="1" applyAlignment="1">
      <alignment horizontal="center" vertical="center"/>
    </xf>
    <xf numFmtId="0" fontId="39" fillId="0" borderId="0" xfId="0" applyFont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7" fillId="7" borderId="7" xfId="0" applyFont="1" applyFill="1" applyBorder="1" applyAlignment="1">
      <alignment horizontal="center" vertical="center" wrapText="1"/>
    </xf>
    <xf numFmtId="0" fontId="37" fillId="7" borderId="8" xfId="0" applyFont="1" applyFill="1" applyBorder="1" applyAlignment="1">
      <alignment horizontal="center" vertical="center" wrapText="1"/>
    </xf>
    <xf numFmtId="0" fontId="37" fillId="7" borderId="18" xfId="0" applyFont="1" applyFill="1" applyBorder="1" applyAlignment="1">
      <alignment horizontal="center" vertical="center" wrapText="1"/>
    </xf>
    <xf numFmtId="0" fontId="37" fillId="7" borderId="19" xfId="0" applyFont="1" applyFill="1" applyBorder="1" applyAlignment="1">
      <alignment horizontal="center" vertical="center" wrapText="1"/>
    </xf>
    <xf numFmtId="0" fontId="37" fillId="7" borderId="11" xfId="0" applyFont="1" applyFill="1" applyBorder="1" applyAlignment="1">
      <alignment horizontal="center" vertical="center" wrapText="1"/>
    </xf>
    <xf numFmtId="0" fontId="42" fillId="7" borderId="12" xfId="0" applyFont="1" applyFill="1" applyBorder="1" applyAlignment="1">
      <alignment horizontal="center" vertical="center" textRotation="90" wrapText="1"/>
    </xf>
    <xf numFmtId="0" fontId="42" fillId="7" borderId="30" xfId="0" applyFont="1" applyFill="1" applyBorder="1" applyAlignment="1">
      <alignment horizontal="center" vertical="center" textRotation="90" wrapText="1"/>
    </xf>
    <xf numFmtId="0" fontId="42" fillId="7" borderId="39" xfId="0" applyFont="1" applyFill="1" applyBorder="1" applyAlignment="1">
      <alignment horizontal="center" vertical="center" textRotation="90" wrapText="1"/>
    </xf>
    <xf numFmtId="0" fontId="37" fillId="7" borderId="31" xfId="0" applyFont="1" applyFill="1" applyBorder="1" applyAlignment="1">
      <alignment horizontal="center" vertical="center" textRotation="90" wrapText="1"/>
    </xf>
    <xf numFmtId="0" fontId="37" fillId="7" borderId="40" xfId="0" applyFont="1" applyFill="1" applyBorder="1" applyAlignment="1">
      <alignment horizontal="center" vertical="center" textRotation="90" wrapText="1"/>
    </xf>
    <xf numFmtId="0" fontId="37" fillId="7" borderId="16" xfId="0" applyFont="1" applyFill="1" applyBorder="1" applyAlignment="1">
      <alignment horizontal="center" vertical="center" wrapText="1"/>
    </xf>
    <xf numFmtId="0" fontId="37" fillId="7" borderId="3" xfId="0" applyFont="1" applyFill="1" applyBorder="1" applyAlignment="1">
      <alignment horizontal="center" vertical="center" textRotation="90" wrapText="1"/>
    </xf>
    <xf numFmtId="0" fontId="37" fillId="7" borderId="3" xfId="0" applyFont="1" applyFill="1" applyBorder="1" applyAlignment="1">
      <alignment horizontal="center" vertical="center" wrapText="1"/>
    </xf>
    <xf numFmtId="0" fontId="37" fillId="7" borderId="4" xfId="0" applyFont="1" applyFill="1" applyBorder="1" applyAlignment="1">
      <alignment horizontal="center" vertical="center" wrapText="1"/>
    </xf>
    <xf numFmtId="0" fontId="37" fillId="7" borderId="48" xfId="0" applyFont="1" applyFill="1" applyBorder="1" applyAlignment="1">
      <alignment horizontal="center" vertical="center" wrapText="1"/>
    </xf>
    <xf numFmtId="0" fontId="37" fillId="7" borderId="50" xfId="0" applyFont="1" applyFill="1" applyBorder="1" applyAlignment="1">
      <alignment horizontal="center" vertical="center" wrapText="1"/>
    </xf>
    <xf numFmtId="0" fontId="37" fillId="7" borderId="22" xfId="0" applyFont="1" applyFill="1" applyBorder="1" applyAlignment="1">
      <alignment horizontal="center" vertical="center" wrapText="1"/>
    </xf>
    <xf numFmtId="0" fontId="37" fillId="7" borderId="23" xfId="0" applyFont="1" applyFill="1" applyBorder="1" applyAlignment="1">
      <alignment horizontal="center" vertical="center" wrapText="1"/>
    </xf>
    <xf numFmtId="0" fontId="37" fillId="7" borderId="24" xfId="0" applyFont="1" applyFill="1" applyBorder="1" applyAlignment="1">
      <alignment horizontal="center" vertical="center" wrapText="1"/>
    </xf>
    <xf numFmtId="0" fontId="37" fillId="7" borderId="25" xfId="0" applyFont="1" applyFill="1" applyBorder="1" applyAlignment="1">
      <alignment horizontal="center" vertical="center" wrapText="1"/>
    </xf>
    <xf numFmtId="0" fontId="37" fillId="7" borderId="2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6" fillId="10" borderId="1" xfId="0" applyFont="1" applyFill="1" applyBorder="1" applyAlignment="1">
      <alignment horizontal="center" vertical="center"/>
    </xf>
    <xf numFmtId="0" fontId="51" fillId="7" borderId="24" xfId="0" applyFont="1" applyFill="1" applyBorder="1" applyAlignment="1">
      <alignment horizontal="right" vertical="center"/>
    </xf>
    <xf numFmtId="0" fontId="51" fillId="7" borderId="26" xfId="0" applyFont="1" applyFill="1" applyBorder="1" applyAlignment="1">
      <alignment horizontal="right" vertical="center"/>
    </xf>
    <xf numFmtId="0" fontId="52" fillId="2" borderId="1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 wrapText="1"/>
    </xf>
    <xf numFmtId="0" fontId="52" fillId="2" borderId="3" xfId="0" applyFont="1" applyFill="1" applyBorder="1" applyAlignment="1">
      <alignment horizontal="center" vertical="center" wrapText="1"/>
    </xf>
    <xf numFmtId="0" fontId="52" fillId="2" borderId="4" xfId="0" applyFont="1" applyFill="1" applyBorder="1" applyAlignment="1">
      <alignment horizontal="center" vertical="center" wrapText="1"/>
    </xf>
    <xf numFmtId="0" fontId="49" fillId="0" borderId="26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49" fillId="11" borderId="24" xfId="0" applyFont="1" applyFill="1" applyBorder="1" applyAlignment="1">
      <alignment horizontal="center" vertical="center"/>
    </xf>
    <xf numFmtId="0" fontId="49" fillId="11" borderId="26" xfId="0" applyFont="1" applyFill="1" applyBorder="1" applyAlignment="1">
      <alignment horizontal="center" vertical="center"/>
    </xf>
    <xf numFmtId="0" fontId="49" fillId="11" borderId="23" xfId="0" applyFont="1" applyFill="1" applyBorder="1" applyAlignment="1">
      <alignment horizontal="center" vertical="center"/>
    </xf>
    <xf numFmtId="0" fontId="56" fillId="11" borderId="1" xfId="0" applyFont="1" applyFill="1" applyBorder="1" applyAlignment="1">
      <alignment horizontal="center" vertical="center" textRotation="90"/>
    </xf>
    <xf numFmtId="0" fontId="56" fillId="11" borderId="1" xfId="0" applyFont="1" applyFill="1" applyBorder="1" applyAlignment="1">
      <alignment horizontal="center" vertical="center"/>
    </xf>
    <xf numFmtId="0" fontId="57" fillId="0" borderId="52" xfId="0" applyFont="1" applyBorder="1" applyAlignment="1">
      <alignment horizontal="center"/>
    </xf>
    <xf numFmtId="0" fontId="52" fillId="12" borderId="24" xfId="0" applyFont="1" applyFill="1" applyBorder="1" applyAlignment="1">
      <alignment horizontal="right" vertical="center"/>
    </xf>
    <xf numFmtId="0" fontId="52" fillId="12" borderId="26" xfId="0" applyFont="1" applyFill="1" applyBorder="1" applyAlignment="1">
      <alignment horizontal="right" vertical="center"/>
    </xf>
    <xf numFmtId="0" fontId="49" fillId="12" borderId="24" xfId="0" applyFont="1" applyFill="1" applyBorder="1" applyAlignment="1">
      <alignment horizontal="right" vertical="center"/>
    </xf>
    <xf numFmtId="0" fontId="49" fillId="12" borderId="26" xfId="0" applyFont="1" applyFill="1" applyBorder="1" applyAlignment="1">
      <alignment horizontal="right" vertical="center"/>
    </xf>
    <xf numFmtId="0" fontId="49" fillId="12" borderId="23" xfId="0" applyFont="1" applyFill="1" applyBorder="1" applyAlignment="1">
      <alignment horizontal="right" vertical="center"/>
    </xf>
    <xf numFmtId="0" fontId="51" fillId="0" borderId="26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52" fillId="12" borderId="23" xfId="0" applyFont="1" applyFill="1" applyBorder="1" applyAlignment="1">
      <alignment horizontal="right" vertical="center"/>
    </xf>
    <xf numFmtId="0" fontId="57" fillId="0" borderId="24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7" fillId="0" borderId="24" xfId="0" applyFont="1" applyBorder="1" applyAlignment="1">
      <alignment horizontal="center" vertical="center"/>
    </xf>
    <xf numFmtId="0" fontId="57" fillId="0" borderId="26" xfId="0" applyFont="1" applyBorder="1" applyAlignment="1">
      <alignment horizontal="center" vertical="center"/>
    </xf>
    <xf numFmtId="0" fontId="57" fillId="0" borderId="23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56" fillId="12" borderId="24" xfId="0" applyFont="1" applyFill="1" applyBorder="1" applyAlignment="1">
      <alignment horizontal="right" vertical="center"/>
    </xf>
    <xf numFmtId="0" fontId="56" fillId="12" borderId="26" xfId="0" applyFont="1" applyFill="1" applyBorder="1" applyAlignment="1">
      <alignment horizontal="right" vertical="center"/>
    </xf>
    <xf numFmtId="0" fontId="56" fillId="12" borderId="23" xfId="0" applyFont="1" applyFill="1" applyBorder="1" applyAlignment="1">
      <alignment horizontal="right" vertical="center"/>
    </xf>
    <xf numFmtId="0" fontId="52" fillId="0" borderId="24" xfId="0" applyFont="1" applyBorder="1" applyAlignment="1">
      <alignment horizontal="right" vertical="center"/>
    </xf>
    <xf numFmtId="0" fontId="52" fillId="0" borderId="26" xfId="0" applyFont="1" applyBorder="1" applyAlignment="1">
      <alignment horizontal="right" vertical="center"/>
    </xf>
    <xf numFmtId="0" fontId="52" fillId="0" borderId="23" xfId="0" applyFont="1" applyBorder="1" applyAlignment="1">
      <alignment horizontal="right" vertical="center"/>
    </xf>
    <xf numFmtId="0" fontId="57" fillId="0" borderId="24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23" xfId="0" applyFont="1" applyBorder="1" applyAlignment="1">
      <alignment horizontal="center"/>
    </xf>
    <xf numFmtId="0" fontId="49" fillId="11" borderId="24" xfId="0" applyFont="1" applyFill="1" applyBorder="1" applyAlignment="1">
      <alignment horizontal="right" vertical="center" wrapText="1"/>
    </xf>
    <xf numFmtId="0" fontId="49" fillId="11" borderId="26" xfId="0" applyFont="1" applyFill="1" applyBorder="1" applyAlignment="1">
      <alignment horizontal="right" vertical="center" wrapText="1"/>
    </xf>
    <xf numFmtId="0" fontId="0" fillId="0" borderId="26" xfId="0" applyBorder="1" applyAlignment="1">
      <alignment horizontal="right" vertical="center" wrapText="1"/>
    </xf>
    <xf numFmtId="0" fontId="49" fillId="0" borderId="0" xfId="0" applyFont="1" applyAlignment="1">
      <alignment horizontal="right" vertical="center" wrapText="1"/>
    </xf>
    <xf numFmtId="0" fontId="62" fillId="0" borderId="0" xfId="0" applyFont="1" applyAlignment="1">
      <alignment horizontal="right" vertical="center" wrapText="1"/>
    </xf>
    <xf numFmtId="0" fontId="49" fillId="11" borderId="24" xfId="0" applyFont="1" applyFill="1" applyBorder="1" applyAlignment="1">
      <alignment horizontal="right" vertical="center" wrapText="1" indent="1"/>
    </xf>
    <xf numFmtId="0" fontId="49" fillId="11" borderId="26" xfId="0" applyFont="1" applyFill="1" applyBorder="1" applyAlignment="1">
      <alignment horizontal="right" vertical="center" wrapText="1" indent="1"/>
    </xf>
    <xf numFmtId="0" fontId="0" fillId="0" borderId="26" xfId="0" applyBorder="1" applyAlignment="1">
      <alignment horizontal="right" vertical="center" wrapText="1" indent="1"/>
    </xf>
    <xf numFmtId="0" fontId="49" fillId="14" borderId="24" xfId="0" applyFont="1" applyFill="1" applyBorder="1" applyAlignment="1">
      <alignment horizontal="center"/>
    </xf>
    <xf numFmtId="0" fontId="49" fillId="14" borderId="2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SAL%20D\Climate-Friendly%20Agriculture%20Value%20Chain%20Sector%20Project-Kosal\AC%20Selected\Update_List_of_20_Potential_ACs_for%2002-04-Mr.%20Da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Telegram%20Desktop/AC&#8203;s%202020-2023&#8203;%20Chea%20Kosal%20PPP-Update%20(4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of AC "/>
      <sheetName val="List of AC update"/>
      <sheetName val="Priorities List of AC Eng "/>
      <sheetName val="Khmer Version"/>
      <sheetName val="English version"/>
      <sheetName val="Irrigation Scheme"/>
    </sheetNames>
    <sheetDataSet>
      <sheetData sheetId="0"/>
      <sheetData sheetId="1"/>
      <sheetData sheetId="2"/>
      <sheetData sheetId="3">
        <row r="10">
          <cell r="G10">
            <v>331</v>
          </cell>
          <cell r="H10">
            <v>186</v>
          </cell>
          <cell r="I10">
            <v>8</v>
          </cell>
          <cell r="O10" t="str">
            <v>-</v>
          </cell>
          <cell r="P10" t="str">
            <v>-</v>
          </cell>
          <cell r="Q10">
            <v>1</v>
          </cell>
          <cell r="R10">
            <v>100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Y10" t="str">
            <v>-</v>
          </cell>
          <cell r="Z10" t="str">
            <v>-</v>
          </cell>
          <cell r="AC10" t="str">
            <v>-</v>
          </cell>
          <cell r="AD10">
            <v>20</v>
          </cell>
          <cell r="AE10" t="str">
            <v>..?</v>
          </cell>
          <cell r="AF10" t="str">
            <v>-</v>
          </cell>
          <cell r="AG10" t="str">
            <v>-</v>
          </cell>
        </row>
        <row r="11">
          <cell r="G11">
            <v>110</v>
          </cell>
          <cell r="H11">
            <v>70</v>
          </cell>
          <cell r="I11">
            <v>8</v>
          </cell>
          <cell r="O11" t="str">
            <v>-</v>
          </cell>
          <cell r="P11" t="str">
            <v>-</v>
          </cell>
          <cell r="Q11">
            <v>1</v>
          </cell>
          <cell r="R11">
            <v>100</v>
          </cell>
          <cell r="S11" t="str">
            <v>-</v>
          </cell>
          <cell r="T11" t="str">
            <v>-</v>
          </cell>
          <cell r="U11" t="str">
            <v>-</v>
          </cell>
          <cell r="V11" t="str">
            <v>-</v>
          </cell>
          <cell r="W11" t="str">
            <v>-</v>
          </cell>
          <cell r="X11" t="str">
            <v>-</v>
          </cell>
          <cell r="Y11" t="str">
            <v>-</v>
          </cell>
          <cell r="Z11" t="str">
            <v>-</v>
          </cell>
          <cell r="AC11" t="str">
            <v>-</v>
          </cell>
          <cell r="AD11">
            <v>10</v>
          </cell>
          <cell r="AE11" t="str">
            <v>..?</v>
          </cell>
          <cell r="AF11" t="str">
            <v>-</v>
          </cell>
          <cell r="AG11" t="str">
            <v>-</v>
          </cell>
        </row>
        <row r="12">
          <cell r="G12">
            <v>190</v>
          </cell>
          <cell r="H12">
            <v>85</v>
          </cell>
          <cell r="I12">
            <v>8</v>
          </cell>
          <cell r="O12" t="str">
            <v>-</v>
          </cell>
          <cell r="P12" t="str">
            <v>-</v>
          </cell>
          <cell r="Q12">
            <v>1</v>
          </cell>
          <cell r="R12">
            <v>100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Y12" t="str">
            <v>-</v>
          </cell>
          <cell r="Z12" t="str">
            <v>-</v>
          </cell>
          <cell r="AC12" t="str">
            <v>-</v>
          </cell>
          <cell r="AD12">
            <v>16</v>
          </cell>
          <cell r="AE12" t="str">
            <v>..?</v>
          </cell>
          <cell r="AF12" t="str">
            <v>-</v>
          </cell>
          <cell r="AG12" t="str">
            <v>-</v>
          </cell>
        </row>
        <row r="13">
          <cell r="G13">
            <v>129</v>
          </cell>
          <cell r="H13">
            <v>100</v>
          </cell>
          <cell r="I13">
            <v>6</v>
          </cell>
          <cell r="O13">
            <v>1</v>
          </cell>
          <cell r="P13">
            <v>50</v>
          </cell>
          <cell r="Q13" t="str">
            <v>-</v>
          </cell>
          <cell r="R13" t="str">
            <v>-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Y13" t="str">
            <v>-</v>
          </cell>
          <cell r="Z13" t="str">
            <v>-</v>
          </cell>
          <cell r="AC13" t="str">
            <v>-</v>
          </cell>
          <cell r="AD13">
            <v>11</v>
          </cell>
          <cell r="AE13" t="str">
            <v>..?</v>
          </cell>
          <cell r="AF13" t="str">
            <v>-</v>
          </cell>
          <cell r="AG13" t="str">
            <v>-</v>
          </cell>
        </row>
        <row r="14">
          <cell r="G14">
            <v>60</v>
          </cell>
          <cell r="H14">
            <v>24</v>
          </cell>
          <cell r="I14">
            <v>8</v>
          </cell>
          <cell r="O14" t="str">
            <v>-</v>
          </cell>
          <cell r="P14" t="str">
            <v>-</v>
          </cell>
          <cell r="Q14">
            <v>1</v>
          </cell>
          <cell r="R14">
            <v>100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  <cell r="Z14" t="str">
            <v>-</v>
          </cell>
          <cell r="AC14" t="str">
            <v>-</v>
          </cell>
          <cell r="AD14">
            <v>10</v>
          </cell>
          <cell r="AE14" t="str">
            <v>..?</v>
          </cell>
          <cell r="AF14" t="str">
            <v>-</v>
          </cell>
          <cell r="AG14" t="str">
            <v>-</v>
          </cell>
        </row>
        <row r="16">
          <cell r="G16">
            <v>124</v>
          </cell>
          <cell r="H16">
            <v>67</v>
          </cell>
          <cell r="I16">
            <v>8</v>
          </cell>
          <cell r="O16">
            <v>0</v>
          </cell>
          <cell r="P16">
            <v>0</v>
          </cell>
          <cell r="Q16">
            <v>1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Y16" t="str">
            <v>-</v>
          </cell>
          <cell r="Z16" t="str">
            <v>-</v>
          </cell>
          <cell r="AC16">
            <v>2</v>
          </cell>
          <cell r="AD16">
            <v>5</v>
          </cell>
          <cell r="AE16" t="str">
            <v>-</v>
          </cell>
          <cell r="AF16">
            <v>1</v>
          </cell>
          <cell r="AG16">
            <v>4</v>
          </cell>
        </row>
        <row r="17">
          <cell r="G17">
            <v>68</v>
          </cell>
          <cell r="H17">
            <v>32</v>
          </cell>
          <cell r="I17">
            <v>8</v>
          </cell>
          <cell r="O17" t="str">
            <v>-</v>
          </cell>
          <cell r="P17" t="str">
            <v>-</v>
          </cell>
          <cell r="Q17">
            <v>1</v>
          </cell>
          <cell r="R17">
            <v>100</v>
          </cell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  <cell r="W17" t="str">
            <v>-</v>
          </cell>
          <cell r="X17" t="str">
            <v>-</v>
          </cell>
          <cell r="Y17" t="str">
            <v>-</v>
          </cell>
          <cell r="Z17" t="str">
            <v>-</v>
          </cell>
          <cell r="AC17">
            <v>1</v>
          </cell>
          <cell r="AD17">
            <v>15</v>
          </cell>
          <cell r="AE17" t="str">
            <v>-</v>
          </cell>
          <cell r="AF17" t="str">
            <v>-</v>
          </cell>
          <cell r="AG17" t="str">
            <v>-</v>
          </cell>
        </row>
        <row r="18">
          <cell r="G18">
            <v>823</v>
          </cell>
          <cell r="H18">
            <v>286</v>
          </cell>
          <cell r="I18">
            <v>8</v>
          </cell>
          <cell r="O18">
            <v>1</v>
          </cell>
          <cell r="P18">
            <v>50</v>
          </cell>
          <cell r="Q18" t="str">
            <v>-</v>
          </cell>
          <cell r="R18" t="str">
            <v>-</v>
          </cell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Y18" t="str">
            <v>-</v>
          </cell>
          <cell r="Z18" t="str">
            <v>-</v>
          </cell>
          <cell r="AC18">
            <v>5</v>
          </cell>
          <cell r="AD18">
            <v>54</v>
          </cell>
          <cell r="AE18">
            <v>1</v>
          </cell>
          <cell r="AF18" t="str">
            <v>-</v>
          </cell>
          <cell r="AG18" t="str">
            <v>-</v>
          </cell>
        </row>
        <row r="19">
          <cell r="G19">
            <v>265</v>
          </cell>
          <cell r="H19">
            <v>142</v>
          </cell>
          <cell r="I19">
            <v>8</v>
          </cell>
          <cell r="O19" t="str">
            <v>-</v>
          </cell>
          <cell r="P19" t="str">
            <v>-</v>
          </cell>
          <cell r="Q19">
            <v>1</v>
          </cell>
          <cell r="R19">
            <v>100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C19">
            <v>9</v>
          </cell>
          <cell r="AD19">
            <v>7</v>
          </cell>
          <cell r="AE19">
            <v>4</v>
          </cell>
          <cell r="AF19" t="str">
            <v>-</v>
          </cell>
          <cell r="AG19" t="str">
            <v>-</v>
          </cell>
        </row>
        <row r="20">
          <cell r="G20">
            <v>75</v>
          </cell>
          <cell r="H20">
            <v>28</v>
          </cell>
          <cell r="I20">
            <v>8</v>
          </cell>
          <cell r="O20">
            <v>1</v>
          </cell>
          <cell r="P20">
            <v>50</v>
          </cell>
          <cell r="Q20" t="str">
            <v>-</v>
          </cell>
          <cell r="R20" t="str">
            <v>-</v>
          </cell>
          <cell r="S20" t="str">
            <v>-</v>
          </cell>
          <cell r="T20" t="str">
            <v>-</v>
          </cell>
          <cell r="U20" t="str">
            <v>-</v>
          </cell>
          <cell r="V20" t="str">
            <v>-</v>
          </cell>
          <cell r="W20" t="str">
            <v>-</v>
          </cell>
          <cell r="X20" t="str">
            <v>-</v>
          </cell>
          <cell r="Y20" t="str">
            <v>-</v>
          </cell>
          <cell r="Z20" t="str">
            <v>-</v>
          </cell>
          <cell r="AC20">
            <v>2</v>
          </cell>
          <cell r="AD20">
            <v>4</v>
          </cell>
          <cell r="AE20">
            <v>10</v>
          </cell>
          <cell r="AF20" t="str">
            <v>-</v>
          </cell>
          <cell r="AG20" t="str">
            <v>-</v>
          </cell>
        </row>
        <row r="22">
          <cell r="G22">
            <v>99</v>
          </cell>
          <cell r="H22">
            <v>39</v>
          </cell>
          <cell r="I22">
            <v>8</v>
          </cell>
          <cell r="O22" t="str">
            <v>-</v>
          </cell>
          <cell r="P22" t="str">
            <v>-</v>
          </cell>
          <cell r="Q22">
            <v>1</v>
          </cell>
          <cell r="R22">
            <v>100</v>
          </cell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Y22" t="str">
            <v>-</v>
          </cell>
          <cell r="Z22" t="str">
            <v>-</v>
          </cell>
          <cell r="AC22" t="str">
            <v>-</v>
          </cell>
          <cell r="AD22">
            <v>10</v>
          </cell>
          <cell r="AE22" t="str">
            <v>-</v>
          </cell>
          <cell r="AF22" t="str">
            <v>-</v>
          </cell>
          <cell r="AG22" t="str">
            <v>-</v>
          </cell>
        </row>
        <row r="23">
          <cell r="G23">
            <v>140</v>
          </cell>
          <cell r="H23">
            <v>90</v>
          </cell>
          <cell r="I23">
            <v>8</v>
          </cell>
          <cell r="P23" t="str">
            <v>-</v>
          </cell>
          <cell r="Q23">
            <v>1</v>
          </cell>
          <cell r="R23">
            <v>50</v>
          </cell>
          <cell r="S23" t="str">
            <v>-</v>
          </cell>
          <cell r="T23" t="str">
            <v>-</v>
          </cell>
          <cell r="U23" t="str">
            <v>-</v>
          </cell>
          <cell r="V23" t="str">
            <v>-</v>
          </cell>
          <cell r="W23" t="str">
            <v>-</v>
          </cell>
          <cell r="X23" t="str">
            <v>-</v>
          </cell>
          <cell r="Y23" t="str">
            <v>-</v>
          </cell>
          <cell r="Z23" t="str">
            <v>-</v>
          </cell>
          <cell r="AC23" t="str">
            <v>-</v>
          </cell>
          <cell r="AD23">
            <v>13</v>
          </cell>
          <cell r="AE23" t="str">
            <v>-</v>
          </cell>
          <cell r="AF23" t="str">
            <v>-</v>
          </cell>
          <cell r="AG23" t="str">
            <v>-</v>
          </cell>
        </row>
        <row r="24">
          <cell r="G24">
            <v>54</v>
          </cell>
          <cell r="H24">
            <v>10</v>
          </cell>
          <cell r="I24">
            <v>8</v>
          </cell>
          <cell r="P24">
            <v>0</v>
          </cell>
          <cell r="Q24" t="str">
            <v>-</v>
          </cell>
          <cell r="R24" t="str">
            <v>-</v>
          </cell>
          <cell r="S24">
            <v>1</v>
          </cell>
          <cell r="T24">
            <v>200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Y24" t="str">
            <v>-</v>
          </cell>
          <cell r="Z24" t="str">
            <v>-</v>
          </cell>
          <cell r="AC24" t="str">
            <v>-</v>
          </cell>
          <cell r="AD24" t="str">
            <v>-</v>
          </cell>
          <cell r="AE24" t="str">
            <v>-</v>
          </cell>
          <cell r="AF24">
            <v>1</v>
          </cell>
          <cell r="AG24">
            <v>2</v>
          </cell>
        </row>
        <row r="25">
          <cell r="G25">
            <v>138</v>
          </cell>
          <cell r="H25">
            <v>44</v>
          </cell>
          <cell r="I25">
            <v>10</v>
          </cell>
          <cell r="O25" t="str">
            <v>-</v>
          </cell>
          <cell r="P25" t="str">
            <v>-</v>
          </cell>
          <cell r="Q25">
            <v>1</v>
          </cell>
          <cell r="R25">
            <v>100</v>
          </cell>
          <cell r="S25" t="str">
            <v>-</v>
          </cell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  <cell r="X25" t="str">
            <v>-</v>
          </cell>
          <cell r="Y25" t="str">
            <v>-</v>
          </cell>
          <cell r="Z25" t="str">
            <v>-</v>
          </cell>
          <cell r="AC25" t="str">
            <v>-</v>
          </cell>
          <cell r="AD25">
            <v>19</v>
          </cell>
          <cell r="AE25" t="str">
            <v>-</v>
          </cell>
          <cell r="AF25" t="str">
            <v>-</v>
          </cell>
          <cell r="AG25" t="str">
            <v>-</v>
          </cell>
        </row>
        <row r="26">
          <cell r="G26">
            <v>85</v>
          </cell>
          <cell r="H26">
            <v>21</v>
          </cell>
          <cell r="I26">
            <v>8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>
            <v>1</v>
          </cell>
          <cell r="T26">
            <v>200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  <cell r="Z26" t="str">
            <v>-</v>
          </cell>
          <cell r="AC26" t="str">
            <v>-</v>
          </cell>
          <cell r="AD26">
            <v>5</v>
          </cell>
          <cell r="AE26" t="str">
            <v>-</v>
          </cell>
          <cell r="AF26" t="str">
            <v>-</v>
          </cell>
          <cell r="AG26" t="str">
            <v>-</v>
          </cell>
        </row>
        <row r="28">
          <cell r="G28">
            <v>173</v>
          </cell>
          <cell r="H28">
            <v>73</v>
          </cell>
          <cell r="I28">
            <v>8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  <cell r="S28">
            <v>1</v>
          </cell>
          <cell r="T28">
            <v>200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Y28" t="str">
            <v>-</v>
          </cell>
          <cell r="Z28" t="str">
            <v>-</v>
          </cell>
          <cell r="AC28" t="str">
            <v>-</v>
          </cell>
          <cell r="AD28" t="str">
            <v>-</v>
          </cell>
          <cell r="AE28" t="str">
            <v>..?</v>
          </cell>
          <cell r="AF28" t="str">
            <v>-</v>
          </cell>
          <cell r="AG28" t="str">
            <v>-</v>
          </cell>
        </row>
        <row r="29">
          <cell r="G29">
            <v>511</v>
          </cell>
          <cell r="H29">
            <v>296</v>
          </cell>
          <cell r="I29">
            <v>8</v>
          </cell>
          <cell r="O29" t="str">
            <v>-</v>
          </cell>
          <cell r="P29" t="str">
            <v>-</v>
          </cell>
          <cell r="Q29">
            <v>1</v>
          </cell>
          <cell r="R29">
            <v>100</v>
          </cell>
          <cell r="S29" t="str">
            <v>-</v>
          </cell>
          <cell r="T29" t="str">
            <v>-</v>
          </cell>
          <cell r="U29" t="str">
            <v>-</v>
          </cell>
          <cell r="V29" t="str">
            <v>-</v>
          </cell>
          <cell r="W29" t="str">
            <v>-</v>
          </cell>
          <cell r="X29" t="str">
            <v>-</v>
          </cell>
          <cell r="Y29" t="str">
            <v>-</v>
          </cell>
          <cell r="Z29" t="str">
            <v>-</v>
          </cell>
          <cell r="AC29" t="str">
            <v>-</v>
          </cell>
          <cell r="AD29" t="str">
            <v>-</v>
          </cell>
          <cell r="AE29" t="str">
            <v>..?</v>
          </cell>
          <cell r="AF29" t="str">
            <v>-</v>
          </cell>
          <cell r="AG29" t="str">
            <v>-</v>
          </cell>
        </row>
        <row r="30">
          <cell r="G30">
            <v>251</v>
          </cell>
          <cell r="H30">
            <v>106</v>
          </cell>
          <cell r="I30">
            <v>10</v>
          </cell>
          <cell r="O30" t="str">
            <v>-</v>
          </cell>
          <cell r="P30" t="str">
            <v>-</v>
          </cell>
          <cell r="Q30">
            <v>1</v>
          </cell>
          <cell r="R30">
            <v>100</v>
          </cell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Y30" t="str">
            <v>-</v>
          </cell>
          <cell r="Z30" t="str">
            <v>-</v>
          </cell>
          <cell r="AC30" t="str">
            <v>-</v>
          </cell>
          <cell r="AD30" t="str">
            <v>-</v>
          </cell>
          <cell r="AE30" t="str">
            <v>..?</v>
          </cell>
          <cell r="AF30" t="str">
            <v>-</v>
          </cell>
          <cell r="AG30" t="str">
            <v>-</v>
          </cell>
        </row>
        <row r="31">
          <cell r="G31">
            <v>643</v>
          </cell>
          <cell r="H31">
            <v>440</v>
          </cell>
          <cell r="I31">
            <v>8</v>
          </cell>
          <cell r="O31" t="str">
            <v>-</v>
          </cell>
          <cell r="P31" t="str">
            <v>-</v>
          </cell>
          <cell r="Q31">
            <v>1</v>
          </cell>
          <cell r="R31">
            <v>100</v>
          </cell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Y31" t="str">
            <v>-</v>
          </cell>
          <cell r="Z31" t="str">
            <v>-</v>
          </cell>
          <cell r="AC31" t="str">
            <v>-</v>
          </cell>
          <cell r="AD31" t="str">
            <v>-</v>
          </cell>
          <cell r="AE31" t="str">
            <v>..?</v>
          </cell>
          <cell r="AF31" t="str">
            <v>-</v>
          </cell>
          <cell r="AG31" t="str">
            <v>-</v>
          </cell>
        </row>
        <row r="32">
          <cell r="G32">
            <v>38</v>
          </cell>
          <cell r="H32">
            <v>12</v>
          </cell>
          <cell r="I32">
            <v>7</v>
          </cell>
          <cell r="O32">
            <v>1</v>
          </cell>
          <cell r="P32">
            <v>50</v>
          </cell>
          <cell r="Q32">
            <v>0</v>
          </cell>
          <cell r="R32">
            <v>0</v>
          </cell>
          <cell r="S32" t="str">
            <v>-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-</v>
          </cell>
          <cell r="X32" t="str">
            <v>-</v>
          </cell>
          <cell r="Y32" t="str">
            <v>-</v>
          </cell>
          <cell r="Z32" t="str">
            <v>-</v>
          </cell>
          <cell r="AC32" t="str">
            <v>-</v>
          </cell>
          <cell r="AD32" t="str">
            <v>-</v>
          </cell>
          <cell r="AE32" t="str">
            <v>..?</v>
          </cell>
          <cell r="AF32" t="str">
            <v>-</v>
          </cell>
          <cell r="AG32" t="str">
            <v>-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 ACs for 2020"/>
      <sheetName val="35 ACs for 2021"/>
      <sheetName val="12 ACs for 2022"/>
      <sheetName val="19 ACs for 2023"/>
      <sheetName val="Total ACs 2020-2023"/>
    </sheetNames>
    <sheetDataSet>
      <sheetData sheetId="0"/>
      <sheetData sheetId="1"/>
      <sheetData sheetId="2"/>
      <sheetData sheetId="3">
        <row r="8">
          <cell r="H8" t="str">
            <v>X=459952
Y=1214379</v>
          </cell>
          <cell r="K8">
            <v>1</v>
          </cell>
          <cell r="M8" t="str">
            <v xml:space="preserve">095 41 44 97
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FDE9A-C03A-4946-B389-EA8B94DB4AA5}">
  <sheetPr>
    <tabColor theme="5" tint="0.59999389629810485"/>
  </sheetPr>
  <dimension ref="A1:AM39"/>
  <sheetViews>
    <sheetView tabSelected="1" topLeftCell="A4" workbookViewId="0">
      <selection activeCell="B24" sqref="B24"/>
    </sheetView>
  </sheetViews>
  <sheetFormatPr defaultColWidth="9.140625" defaultRowHeight="15"/>
  <cols>
    <col min="1" max="1" width="3.5703125" style="109" bestFit="1" customWidth="1"/>
    <col min="2" max="2" width="24.42578125" style="109" customWidth="1"/>
    <col min="3" max="3" width="21.140625" style="109" hidden="1" customWidth="1"/>
    <col min="4" max="4" width="17" style="109" hidden="1" customWidth="1"/>
    <col min="5" max="5" width="10.85546875" style="109" hidden="1" customWidth="1"/>
    <col min="6" max="6" width="10.85546875" style="109" customWidth="1"/>
    <col min="7" max="7" width="5.5703125" style="157" bestFit="1" customWidth="1"/>
    <col min="8" max="8" width="6.140625" style="157" customWidth="1"/>
    <col min="9" max="10" width="5.5703125" style="158" customWidth="1"/>
    <col min="11" max="11" width="5.5703125" style="109" hidden="1" customWidth="1"/>
    <col min="12" max="12" width="17.5703125" style="109" customWidth="1"/>
    <col min="13" max="13" width="10.5703125" style="109" hidden="1" customWidth="1"/>
    <col min="14" max="14" width="13.140625" style="109" hidden="1" customWidth="1"/>
    <col min="15" max="15" width="11.42578125" style="109" customWidth="1"/>
    <col min="16" max="16" width="6.5703125" style="109" hidden="1" customWidth="1"/>
    <col min="17" max="17" width="22.5703125" style="109" hidden="1" customWidth="1"/>
    <col min="18" max="29" width="5.140625" customWidth="1"/>
    <col min="30" max="31" width="5.140625" style="159" customWidth="1"/>
    <col min="32" max="33" width="5.140625" customWidth="1"/>
    <col min="34" max="34" width="8.42578125" hidden="1" customWidth="1"/>
    <col min="35" max="35" width="5.42578125" customWidth="1"/>
    <col min="36" max="36" width="6" customWidth="1"/>
    <col min="37" max="37" width="6.42578125" customWidth="1"/>
    <col min="38" max="39" width="7.85546875" customWidth="1"/>
    <col min="40" max="256" width="9.140625" style="109"/>
    <col min="257" max="257" width="3.5703125" style="109" bestFit="1" customWidth="1"/>
    <col min="258" max="258" width="24.42578125" style="109" customWidth="1"/>
    <col min="259" max="261" width="0" style="109" hidden="1" customWidth="1"/>
    <col min="262" max="262" width="10.85546875" style="109" customWidth="1"/>
    <col min="263" max="263" width="5.5703125" style="109" bestFit="1" customWidth="1"/>
    <col min="264" max="264" width="6.140625" style="109" customWidth="1"/>
    <col min="265" max="266" width="5.5703125" style="109" customWidth="1"/>
    <col min="267" max="267" width="0" style="109" hidden="1" customWidth="1"/>
    <col min="268" max="268" width="17.5703125" style="109" customWidth="1"/>
    <col min="269" max="270" width="0" style="109" hidden="1" customWidth="1"/>
    <col min="271" max="271" width="11.42578125" style="109" customWidth="1"/>
    <col min="272" max="273" width="0" style="109" hidden="1" customWidth="1"/>
    <col min="274" max="289" width="5.140625" style="109" customWidth="1"/>
    <col min="290" max="290" width="0" style="109" hidden="1" customWidth="1"/>
    <col min="291" max="291" width="5.42578125" style="109" customWidth="1"/>
    <col min="292" max="292" width="6" style="109" customWidth="1"/>
    <col min="293" max="293" width="6.42578125" style="109" customWidth="1"/>
    <col min="294" max="295" width="7.85546875" style="109" customWidth="1"/>
    <col min="296" max="512" width="9.140625" style="109"/>
    <col min="513" max="513" width="3.5703125" style="109" bestFit="1" customWidth="1"/>
    <col min="514" max="514" width="24.42578125" style="109" customWidth="1"/>
    <col min="515" max="517" width="0" style="109" hidden="1" customWidth="1"/>
    <col min="518" max="518" width="10.85546875" style="109" customWidth="1"/>
    <col min="519" max="519" width="5.5703125" style="109" bestFit="1" customWidth="1"/>
    <col min="520" max="520" width="6.140625" style="109" customWidth="1"/>
    <col min="521" max="522" width="5.5703125" style="109" customWidth="1"/>
    <col min="523" max="523" width="0" style="109" hidden="1" customWidth="1"/>
    <col min="524" max="524" width="17.5703125" style="109" customWidth="1"/>
    <col min="525" max="526" width="0" style="109" hidden="1" customWidth="1"/>
    <col min="527" max="527" width="11.42578125" style="109" customWidth="1"/>
    <col min="528" max="529" width="0" style="109" hidden="1" customWidth="1"/>
    <col min="530" max="545" width="5.140625" style="109" customWidth="1"/>
    <col min="546" max="546" width="0" style="109" hidden="1" customWidth="1"/>
    <col min="547" max="547" width="5.42578125" style="109" customWidth="1"/>
    <col min="548" max="548" width="6" style="109" customWidth="1"/>
    <col min="549" max="549" width="6.42578125" style="109" customWidth="1"/>
    <col min="550" max="551" width="7.85546875" style="109" customWidth="1"/>
    <col min="552" max="768" width="9.140625" style="109"/>
    <col min="769" max="769" width="3.5703125" style="109" bestFit="1" customWidth="1"/>
    <col min="770" max="770" width="24.42578125" style="109" customWidth="1"/>
    <col min="771" max="773" width="0" style="109" hidden="1" customWidth="1"/>
    <col min="774" max="774" width="10.85546875" style="109" customWidth="1"/>
    <col min="775" max="775" width="5.5703125" style="109" bestFit="1" customWidth="1"/>
    <col min="776" max="776" width="6.140625" style="109" customWidth="1"/>
    <col min="777" max="778" width="5.5703125" style="109" customWidth="1"/>
    <col min="779" max="779" width="0" style="109" hidden="1" customWidth="1"/>
    <col min="780" max="780" width="17.5703125" style="109" customWidth="1"/>
    <col min="781" max="782" width="0" style="109" hidden="1" customWidth="1"/>
    <col min="783" max="783" width="11.42578125" style="109" customWidth="1"/>
    <col min="784" max="785" width="0" style="109" hidden="1" customWidth="1"/>
    <col min="786" max="801" width="5.140625" style="109" customWidth="1"/>
    <col min="802" max="802" width="0" style="109" hidden="1" customWidth="1"/>
    <col min="803" max="803" width="5.42578125" style="109" customWidth="1"/>
    <col min="804" max="804" width="6" style="109" customWidth="1"/>
    <col min="805" max="805" width="6.42578125" style="109" customWidth="1"/>
    <col min="806" max="807" width="7.85546875" style="109" customWidth="1"/>
    <col min="808" max="1024" width="9.140625" style="109"/>
    <col min="1025" max="1025" width="3.5703125" style="109" bestFit="1" customWidth="1"/>
    <col min="1026" max="1026" width="24.42578125" style="109" customWidth="1"/>
    <col min="1027" max="1029" width="0" style="109" hidden="1" customWidth="1"/>
    <col min="1030" max="1030" width="10.85546875" style="109" customWidth="1"/>
    <col min="1031" max="1031" width="5.5703125" style="109" bestFit="1" customWidth="1"/>
    <col min="1032" max="1032" width="6.140625" style="109" customWidth="1"/>
    <col min="1033" max="1034" width="5.5703125" style="109" customWidth="1"/>
    <col min="1035" max="1035" width="0" style="109" hidden="1" customWidth="1"/>
    <col min="1036" max="1036" width="17.5703125" style="109" customWidth="1"/>
    <col min="1037" max="1038" width="0" style="109" hidden="1" customWidth="1"/>
    <col min="1039" max="1039" width="11.42578125" style="109" customWidth="1"/>
    <col min="1040" max="1041" width="0" style="109" hidden="1" customWidth="1"/>
    <col min="1042" max="1057" width="5.140625" style="109" customWidth="1"/>
    <col min="1058" max="1058" width="0" style="109" hidden="1" customWidth="1"/>
    <col min="1059" max="1059" width="5.42578125" style="109" customWidth="1"/>
    <col min="1060" max="1060" width="6" style="109" customWidth="1"/>
    <col min="1061" max="1061" width="6.42578125" style="109" customWidth="1"/>
    <col min="1062" max="1063" width="7.85546875" style="109" customWidth="1"/>
    <col min="1064" max="1280" width="9.140625" style="109"/>
    <col min="1281" max="1281" width="3.5703125" style="109" bestFit="1" customWidth="1"/>
    <col min="1282" max="1282" width="24.42578125" style="109" customWidth="1"/>
    <col min="1283" max="1285" width="0" style="109" hidden="1" customWidth="1"/>
    <col min="1286" max="1286" width="10.85546875" style="109" customWidth="1"/>
    <col min="1287" max="1287" width="5.5703125" style="109" bestFit="1" customWidth="1"/>
    <col min="1288" max="1288" width="6.140625" style="109" customWidth="1"/>
    <col min="1289" max="1290" width="5.5703125" style="109" customWidth="1"/>
    <col min="1291" max="1291" width="0" style="109" hidden="1" customWidth="1"/>
    <col min="1292" max="1292" width="17.5703125" style="109" customWidth="1"/>
    <col min="1293" max="1294" width="0" style="109" hidden="1" customWidth="1"/>
    <col min="1295" max="1295" width="11.42578125" style="109" customWidth="1"/>
    <col min="1296" max="1297" width="0" style="109" hidden="1" customWidth="1"/>
    <col min="1298" max="1313" width="5.140625" style="109" customWidth="1"/>
    <col min="1314" max="1314" width="0" style="109" hidden="1" customWidth="1"/>
    <col min="1315" max="1315" width="5.42578125" style="109" customWidth="1"/>
    <col min="1316" max="1316" width="6" style="109" customWidth="1"/>
    <col min="1317" max="1317" width="6.42578125" style="109" customWidth="1"/>
    <col min="1318" max="1319" width="7.85546875" style="109" customWidth="1"/>
    <col min="1320" max="1536" width="9.140625" style="109"/>
    <col min="1537" max="1537" width="3.5703125" style="109" bestFit="1" customWidth="1"/>
    <col min="1538" max="1538" width="24.42578125" style="109" customWidth="1"/>
    <col min="1539" max="1541" width="0" style="109" hidden="1" customWidth="1"/>
    <col min="1542" max="1542" width="10.85546875" style="109" customWidth="1"/>
    <col min="1543" max="1543" width="5.5703125" style="109" bestFit="1" customWidth="1"/>
    <col min="1544" max="1544" width="6.140625" style="109" customWidth="1"/>
    <col min="1545" max="1546" width="5.5703125" style="109" customWidth="1"/>
    <col min="1547" max="1547" width="0" style="109" hidden="1" customWidth="1"/>
    <col min="1548" max="1548" width="17.5703125" style="109" customWidth="1"/>
    <col min="1549" max="1550" width="0" style="109" hidden="1" customWidth="1"/>
    <col min="1551" max="1551" width="11.42578125" style="109" customWidth="1"/>
    <col min="1552" max="1553" width="0" style="109" hidden="1" customWidth="1"/>
    <col min="1554" max="1569" width="5.140625" style="109" customWidth="1"/>
    <col min="1570" max="1570" width="0" style="109" hidden="1" customWidth="1"/>
    <col min="1571" max="1571" width="5.42578125" style="109" customWidth="1"/>
    <col min="1572" max="1572" width="6" style="109" customWidth="1"/>
    <col min="1573" max="1573" width="6.42578125" style="109" customWidth="1"/>
    <col min="1574" max="1575" width="7.85546875" style="109" customWidth="1"/>
    <col min="1576" max="1792" width="9.140625" style="109"/>
    <col min="1793" max="1793" width="3.5703125" style="109" bestFit="1" customWidth="1"/>
    <col min="1794" max="1794" width="24.42578125" style="109" customWidth="1"/>
    <col min="1795" max="1797" width="0" style="109" hidden="1" customWidth="1"/>
    <col min="1798" max="1798" width="10.85546875" style="109" customWidth="1"/>
    <col min="1799" max="1799" width="5.5703125" style="109" bestFit="1" customWidth="1"/>
    <col min="1800" max="1800" width="6.140625" style="109" customWidth="1"/>
    <col min="1801" max="1802" width="5.5703125" style="109" customWidth="1"/>
    <col min="1803" max="1803" width="0" style="109" hidden="1" customWidth="1"/>
    <col min="1804" max="1804" width="17.5703125" style="109" customWidth="1"/>
    <col min="1805" max="1806" width="0" style="109" hidden="1" customWidth="1"/>
    <col min="1807" max="1807" width="11.42578125" style="109" customWidth="1"/>
    <col min="1808" max="1809" width="0" style="109" hidden="1" customWidth="1"/>
    <col min="1810" max="1825" width="5.140625" style="109" customWidth="1"/>
    <col min="1826" max="1826" width="0" style="109" hidden="1" customWidth="1"/>
    <col min="1827" max="1827" width="5.42578125" style="109" customWidth="1"/>
    <col min="1828" max="1828" width="6" style="109" customWidth="1"/>
    <col min="1829" max="1829" width="6.42578125" style="109" customWidth="1"/>
    <col min="1830" max="1831" width="7.85546875" style="109" customWidth="1"/>
    <col min="1832" max="2048" width="9.140625" style="109"/>
    <col min="2049" max="2049" width="3.5703125" style="109" bestFit="1" customWidth="1"/>
    <col min="2050" max="2050" width="24.42578125" style="109" customWidth="1"/>
    <col min="2051" max="2053" width="0" style="109" hidden="1" customWidth="1"/>
    <col min="2054" max="2054" width="10.85546875" style="109" customWidth="1"/>
    <col min="2055" max="2055" width="5.5703125" style="109" bestFit="1" customWidth="1"/>
    <col min="2056" max="2056" width="6.140625" style="109" customWidth="1"/>
    <col min="2057" max="2058" width="5.5703125" style="109" customWidth="1"/>
    <col min="2059" max="2059" width="0" style="109" hidden="1" customWidth="1"/>
    <col min="2060" max="2060" width="17.5703125" style="109" customWidth="1"/>
    <col min="2061" max="2062" width="0" style="109" hidden="1" customWidth="1"/>
    <col min="2063" max="2063" width="11.42578125" style="109" customWidth="1"/>
    <col min="2064" max="2065" width="0" style="109" hidden="1" customWidth="1"/>
    <col min="2066" max="2081" width="5.140625" style="109" customWidth="1"/>
    <col min="2082" max="2082" width="0" style="109" hidden="1" customWidth="1"/>
    <col min="2083" max="2083" width="5.42578125" style="109" customWidth="1"/>
    <col min="2084" max="2084" width="6" style="109" customWidth="1"/>
    <col min="2085" max="2085" width="6.42578125" style="109" customWidth="1"/>
    <col min="2086" max="2087" width="7.85546875" style="109" customWidth="1"/>
    <col min="2088" max="2304" width="9.140625" style="109"/>
    <col min="2305" max="2305" width="3.5703125" style="109" bestFit="1" customWidth="1"/>
    <col min="2306" max="2306" width="24.42578125" style="109" customWidth="1"/>
    <col min="2307" max="2309" width="0" style="109" hidden="1" customWidth="1"/>
    <col min="2310" max="2310" width="10.85546875" style="109" customWidth="1"/>
    <col min="2311" max="2311" width="5.5703125" style="109" bestFit="1" customWidth="1"/>
    <col min="2312" max="2312" width="6.140625" style="109" customWidth="1"/>
    <col min="2313" max="2314" width="5.5703125" style="109" customWidth="1"/>
    <col min="2315" max="2315" width="0" style="109" hidden="1" customWidth="1"/>
    <col min="2316" max="2316" width="17.5703125" style="109" customWidth="1"/>
    <col min="2317" max="2318" width="0" style="109" hidden="1" customWidth="1"/>
    <col min="2319" max="2319" width="11.42578125" style="109" customWidth="1"/>
    <col min="2320" max="2321" width="0" style="109" hidden="1" customWidth="1"/>
    <col min="2322" max="2337" width="5.140625" style="109" customWidth="1"/>
    <col min="2338" max="2338" width="0" style="109" hidden="1" customWidth="1"/>
    <col min="2339" max="2339" width="5.42578125" style="109" customWidth="1"/>
    <col min="2340" max="2340" width="6" style="109" customWidth="1"/>
    <col min="2341" max="2341" width="6.42578125" style="109" customWidth="1"/>
    <col min="2342" max="2343" width="7.85546875" style="109" customWidth="1"/>
    <col min="2344" max="2560" width="9.140625" style="109"/>
    <col min="2561" max="2561" width="3.5703125" style="109" bestFit="1" customWidth="1"/>
    <col min="2562" max="2562" width="24.42578125" style="109" customWidth="1"/>
    <col min="2563" max="2565" width="0" style="109" hidden="1" customWidth="1"/>
    <col min="2566" max="2566" width="10.85546875" style="109" customWidth="1"/>
    <col min="2567" max="2567" width="5.5703125" style="109" bestFit="1" customWidth="1"/>
    <col min="2568" max="2568" width="6.140625" style="109" customWidth="1"/>
    <col min="2569" max="2570" width="5.5703125" style="109" customWidth="1"/>
    <col min="2571" max="2571" width="0" style="109" hidden="1" customWidth="1"/>
    <col min="2572" max="2572" width="17.5703125" style="109" customWidth="1"/>
    <col min="2573" max="2574" width="0" style="109" hidden="1" customWidth="1"/>
    <col min="2575" max="2575" width="11.42578125" style="109" customWidth="1"/>
    <col min="2576" max="2577" width="0" style="109" hidden="1" customWidth="1"/>
    <col min="2578" max="2593" width="5.140625" style="109" customWidth="1"/>
    <col min="2594" max="2594" width="0" style="109" hidden="1" customWidth="1"/>
    <col min="2595" max="2595" width="5.42578125" style="109" customWidth="1"/>
    <col min="2596" max="2596" width="6" style="109" customWidth="1"/>
    <col min="2597" max="2597" width="6.42578125" style="109" customWidth="1"/>
    <col min="2598" max="2599" width="7.85546875" style="109" customWidth="1"/>
    <col min="2600" max="2816" width="9.140625" style="109"/>
    <col min="2817" max="2817" width="3.5703125" style="109" bestFit="1" customWidth="1"/>
    <col min="2818" max="2818" width="24.42578125" style="109" customWidth="1"/>
    <col min="2819" max="2821" width="0" style="109" hidden="1" customWidth="1"/>
    <col min="2822" max="2822" width="10.85546875" style="109" customWidth="1"/>
    <col min="2823" max="2823" width="5.5703125" style="109" bestFit="1" customWidth="1"/>
    <col min="2824" max="2824" width="6.140625" style="109" customWidth="1"/>
    <col min="2825" max="2826" width="5.5703125" style="109" customWidth="1"/>
    <col min="2827" max="2827" width="0" style="109" hidden="1" customWidth="1"/>
    <col min="2828" max="2828" width="17.5703125" style="109" customWidth="1"/>
    <col min="2829" max="2830" width="0" style="109" hidden="1" customWidth="1"/>
    <col min="2831" max="2831" width="11.42578125" style="109" customWidth="1"/>
    <col min="2832" max="2833" width="0" style="109" hidden="1" customWidth="1"/>
    <col min="2834" max="2849" width="5.140625" style="109" customWidth="1"/>
    <col min="2850" max="2850" width="0" style="109" hidden="1" customWidth="1"/>
    <col min="2851" max="2851" width="5.42578125" style="109" customWidth="1"/>
    <col min="2852" max="2852" width="6" style="109" customWidth="1"/>
    <col min="2853" max="2853" width="6.42578125" style="109" customWidth="1"/>
    <col min="2854" max="2855" width="7.85546875" style="109" customWidth="1"/>
    <col min="2856" max="3072" width="9.140625" style="109"/>
    <col min="3073" max="3073" width="3.5703125" style="109" bestFit="1" customWidth="1"/>
    <col min="3074" max="3074" width="24.42578125" style="109" customWidth="1"/>
    <col min="3075" max="3077" width="0" style="109" hidden="1" customWidth="1"/>
    <col min="3078" max="3078" width="10.85546875" style="109" customWidth="1"/>
    <col min="3079" max="3079" width="5.5703125" style="109" bestFit="1" customWidth="1"/>
    <col min="3080" max="3080" width="6.140625" style="109" customWidth="1"/>
    <col min="3081" max="3082" width="5.5703125" style="109" customWidth="1"/>
    <col min="3083" max="3083" width="0" style="109" hidden="1" customWidth="1"/>
    <col min="3084" max="3084" width="17.5703125" style="109" customWidth="1"/>
    <col min="3085" max="3086" width="0" style="109" hidden="1" customWidth="1"/>
    <col min="3087" max="3087" width="11.42578125" style="109" customWidth="1"/>
    <col min="3088" max="3089" width="0" style="109" hidden="1" customWidth="1"/>
    <col min="3090" max="3105" width="5.140625" style="109" customWidth="1"/>
    <col min="3106" max="3106" width="0" style="109" hidden="1" customWidth="1"/>
    <col min="3107" max="3107" width="5.42578125" style="109" customWidth="1"/>
    <col min="3108" max="3108" width="6" style="109" customWidth="1"/>
    <col min="3109" max="3109" width="6.42578125" style="109" customWidth="1"/>
    <col min="3110" max="3111" width="7.85546875" style="109" customWidth="1"/>
    <col min="3112" max="3328" width="9.140625" style="109"/>
    <col min="3329" max="3329" width="3.5703125" style="109" bestFit="1" customWidth="1"/>
    <col min="3330" max="3330" width="24.42578125" style="109" customWidth="1"/>
    <col min="3331" max="3333" width="0" style="109" hidden="1" customWidth="1"/>
    <col min="3334" max="3334" width="10.85546875" style="109" customWidth="1"/>
    <col min="3335" max="3335" width="5.5703125" style="109" bestFit="1" customWidth="1"/>
    <col min="3336" max="3336" width="6.140625" style="109" customWidth="1"/>
    <col min="3337" max="3338" width="5.5703125" style="109" customWidth="1"/>
    <col min="3339" max="3339" width="0" style="109" hidden="1" customWidth="1"/>
    <col min="3340" max="3340" width="17.5703125" style="109" customWidth="1"/>
    <col min="3341" max="3342" width="0" style="109" hidden="1" customWidth="1"/>
    <col min="3343" max="3343" width="11.42578125" style="109" customWidth="1"/>
    <col min="3344" max="3345" width="0" style="109" hidden="1" customWidth="1"/>
    <col min="3346" max="3361" width="5.140625" style="109" customWidth="1"/>
    <col min="3362" max="3362" width="0" style="109" hidden="1" customWidth="1"/>
    <col min="3363" max="3363" width="5.42578125" style="109" customWidth="1"/>
    <col min="3364" max="3364" width="6" style="109" customWidth="1"/>
    <col min="3365" max="3365" width="6.42578125" style="109" customWidth="1"/>
    <col min="3366" max="3367" width="7.85546875" style="109" customWidth="1"/>
    <col min="3368" max="3584" width="9.140625" style="109"/>
    <col min="3585" max="3585" width="3.5703125" style="109" bestFit="1" customWidth="1"/>
    <col min="3586" max="3586" width="24.42578125" style="109" customWidth="1"/>
    <col min="3587" max="3589" width="0" style="109" hidden="1" customWidth="1"/>
    <col min="3590" max="3590" width="10.85546875" style="109" customWidth="1"/>
    <col min="3591" max="3591" width="5.5703125" style="109" bestFit="1" customWidth="1"/>
    <col min="3592" max="3592" width="6.140625" style="109" customWidth="1"/>
    <col min="3593" max="3594" width="5.5703125" style="109" customWidth="1"/>
    <col min="3595" max="3595" width="0" style="109" hidden="1" customWidth="1"/>
    <col min="3596" max="3596" width="17.5703125" style="109" customWidth="1"/>
    <col min="3597" max="3598" width="0" style="109" hidden="1" customWidth="1"/>
    <col min="3599" max="3599" width="11.42578125" style="109" customWidth="1"/>
    <col min="3600" max="3601" width="0" style="109" hidden="1" customWidth="1"/>
    <col min="3602" max="3617" width="5.140625" style="109" customWidth="1"/>
    <col min="3618" max="3618" width="0" style="109" hidden="1" customWidth="1"/>
    <col min="3619" max="3619" width="5.42578125" style="109" customWidth="1"/>
    <col min="3620" max="3620" width="6" style="109" customWidth="1"/>
    <col min="3621" max="3621" width="6.42578125" style="109" customWidth="1"/>
    <col min="3622" max="3623" width="7.85546875" style="109" customWidth="1"/>
    <col min="3624" max="3840" width="9.140625" style="109"/>
    <col min="3841" max="3841" width="3.5703125" style="109" bestFit="1" customWidth="1"/>
    <col min="3842" max="3842" width="24.42578125" style="109" customWidth="1"/>
    <col min="3843" max="3845" width="0" style="109" hidden="1" customWidth="1"/>
    <col min="3846" max="3846" width="10.85546875" style="109" customWidth="1"/>
    <col min="3847" max="3847" width="5.5703125" style="109" bestFit="1" customWidth="1"/>
    <col min="3848" max="3848" width="6.140625" style="109" customWidth="1"/>
    <col min="3849" max="3850" width="5.5703125" style="109" customWidth="1"/>
    <col min="3851" max="3851" width="0" style="109" hidden="1" customWidth="1"/>
    <col min="3852" max="3852" width="17.5703125" style="109" customWidth="1"/>
    <col min="3853" max="3854" width="0" style="109" hidden="1" customWidth="1"/>
    <col min="3855" max="3855" width="11.42578125" style="109" customWidth="1"/>
    <col min="3856" max="3857" width="0" style="109" hidden="1" customWidth="1"/>
    <col min="3858" max="3873" width="5.140625" style="109" customWidth="1"/>
    <col min="3874" max="3874" width="0" style="109" hidden="1" customWidth="1"/>
    <col min="3875" max="3875" width="5.42578125" style="109" customWidth="1"/>
    <col min="3876" max="3876" width="6" style="109" customWidth="1"/>
    <col min="3877" max="3877" width="6.42578125" style="109" customWidth="1"/>
    <col min="3878" max="3879" width="7.85546875" style="109" customWidth="1"/>
    <col min="3880" max="4096" width="9.140625" style="109"/>
    <col min="4097" max="4097" width="3.5703125" style="109" bestFit="1" customWidth="1"/>
    <col min="4098" max="4098" width="24.42578125" style="109" customWidth="1"/>
    <col min="4099" max="4101" width="0" style="109" hidden="1" customWidth="1"/>
    <col min="4102" max="4102" width="10.85546875" style="109" customWidth="1"/>
    <col min="4103" max="4103" width="5.5703125" style="109" bestFit="1" customWidth="1"/>
    <col min="4104" max="4104" width="6.140625" style="109" customWidth="1"/>
    <col min="4105" max="4106" width="5.5703125" style="109" customWidth="1"/>
    <col min="4107" max="4107" width="0" style="109" hidden="1" customWidth="1"/>
    <col min="4108" max="4108" width="17.5703125" style="109" customWidth="1"/>
    <col min="4109" max="4110" width="0" style="109" hidden="1" customWidth="1"/>
    <col min="4111" max="4111" width="11.42578125" style="109" customWidth="1"/>
    <col min="4112" max="4113" width="0" style="109" hidden="1" customWidth="1"/>
    <col min="4114" max="4129" width="5.140625" style="109" customWidth="1"/>
    <col min="4130" max="4130" width="0" style="109" hidden="1" customWidth="1"/>
    <col min="4131" max="4131" width="5.42578125" style="109" customWidth="1"/>
    <col min="4132" max="4132" width="6" style="109" customWidth="1"/>
    <col min="4133" max="4133" width="6.42578125" style="109" customWidth="1"/>
    <col min="4134" max="4135" width="7.85546875" style="109" customWidth="1"/>
    <col min="4136" max="4352" width="9.140625" style="109"/>
    <col min="4353" max="4353" width="3.5703125" style="109" bestFit="1" customWidth="1"/>
    <col min="4354" max="4354" width="24.42578125" style="109" customWidth="1"/>
    <col min="4355" max="4357" width="0" style="109" hidden="1" customWidth="1"/>
    <col min="4358" max="4358" width="10.85546875" style="109" customWidth="1"/>
    <col min="4359" max="4359" width="5.5703125" style="109" bestFit="1" customWidth="1"/>
    <col min="4360" max="4360" width="6.140625" style="109" customWidth="1"/>
    <col min="4361" max="4362" width="5.5703125" style="109" customWidth="1"/>
    <col min="4363" max="4363" width="0" style="109" hidden="1" customWidth="1"/>
    <col min="4364" max="4364" width="17.5703125" style="109" customWidth="1"/>
    <col min="4365" max="4366" width="0" style="109" hidden="1" customWidth="1"/>
    <col min="4367" max="4367" width="11.42578125" style="109" customWidth="1"/>
    <col min="4368" max="4369" width="0" style="109" hidden="1" customWidth="1"/>
    <col min="4370" max="4385" width="5.140625" style="109" customWidth="1"/>
    <col min="4386" max="4386" width="0" style="109" hidden="1" customWidth="1"/>
    <col min="4387" max="4387" width="5.42578125" style="109" customWidth="1"/>
    <col min="4388" max="4388" width="6" style="109" customWidth="1"/>
    <col min="4389" max="4389" width="6.42578125" style="109" customWidth="1"/>
    <col min="4390" max="4391" width="7.85546875" style="109" customWidth="1"/>
    <col min="4392" max="4608" width="9.140625" style="109"/>
    <col min="4609" max="4609" width="3.5703125" style="109" bestFit="1" customWidth="1"/>
    <col min="4610" max="4610" width="24.42578125" style="109" customWidth="1"/>
    <col min="4611" max="4613" width="0" style="109" hidden="1" customWidth="1"/>
    <col min="4614" max="4614" width="10.85546875" style="109" customWidth="1"/>
    <col min="4615" max="4615" width="5.5703125" style="109" bestFit="1" customWidth="1"/>
    <col min="4616" max="4616" width="6.140625" style="109" customWidth="1"/>
    <col min="4617" max="4618" width="5.5703125" style="109" customWidth="1"/>
    <col min="4619" max="4619" width="0" style="109" hidden="1" customWidth="1"/>
    <col min="4620" max="4620" width="17.5703125" style="109" customWidth="1"/>
    <col min="4621" max="4622" width="0" style="109" hidden="1" customWidth="1"/>
    <col min="4623" max="4623" width="11.42578125" style="109" customWidth="1"/>
    <col min="4624" max="4625" width="0" style="109" hidden="1" customWidth="1"/>
    <col min="4626" max="4641" width="5.140625" style="109" customWidth="1"/>
    <col min="4642" max="4642" width="0" style="109" hidden="1" customWidth="1"/>
    <col min="4643" max="4643" width="5.42578125" style="109" customWidth="1"/>
    <col min="4644" max="4644" width="6" style="109" customWidth="1"/>
    <col min="4645" max="4645" width="6.42578125" style="109" customWidth="1"/>
    <col min="4646" max="4647" width="7.85546875" style="109" customWidth="1"/>
    <col min="4648" max="4864" width="9.140625" style="109"/>
    <col min="4865" max="4865" width="3.5703125" style="109" bestFit="1" customWidth="1"/>
    <col min="4866" max="4866" width="24.42578125" style="109" customWidth="1"/>
    <col min="4867" max="4869" width="0" style="109" hidden="1" customWidth="1"/>
    <col min="4870" max="4870" width="10.85546875" style="109" customWidth="1"/>
    <col min="4871" max="4871" width="5.5703125" style="109" bestFit="1" customWidth="1"/>
    <col min="4872" max="4872" width="6.140625" style="109" customWidth="1"/>
    <col min="4873" max="4874" width="5.5703125" style="109" customWidth="1"/>
    <col min="4875" max="4875" width="0" style="109" hidden="1" customWidth="1"/>
    <col min="4876" max="4876" width="17.5703125" style="109" customWidth="1"/>
    <col min="4877" max="4878" width="0" style="109" hidden="1" customWidth="1"/>
    <col min="4879" max="4879" width="11.42578125" style="109" customWidth="1"/>
    <col min="4880" max="4881" width="0" style="109" hidden="1" customWidth="1"/>
    <col min="4882" max="4897" width="5.140625" style="109" customWidth="1"/>
    <col min="4898" max="4898" width="0" style="109" hidden="1" customWidth="1"/>
    <col min="4899" max="4899" width="5.42578125" style="109" customWidth="1"/>
    <col min="4900" max="4900" width="6" style="109" customWidth="1"/>
    <col min="4901" max="4901" width="6.42578125" style="109" customWidth="1"/>
    <col min="4902" max="4903" width="7.85546875" style="109" customWidth="1"/>
    <col min="4904" max="5120" width="9.140625" style="109"/>
    <col min="5121" max="5121" width="3.5703125" style="109" bestFit="1" customWidth="1"/>
    <col min="5122" max="5122" width="24.42578125" style="109" customWidth="1"/>
    <col min="5123" max="5125" width="0" style="109" hidden="1" customWidth="1"/>
    <col min="5126" max="5126" width="10.85546875" style="109" customWidth="1"/>
    <col min="5127" max="5127" width="5.5703125" style="109" bestFit="1" customWidth="1"/>
    <col min="5128" max="5128" width="6.140625" style="109" customWidth="1"/>
    <col min="5129" max="5130" width="5.5703125" style="109" customWidth="1"/>
    <col min="5131" max="5131" width="0" style="109" hidden="1" customWidth="1"/>
    <col min="5132" max="5132" width="17.5703125" style="109" customWidth="1"/>
    <col min="5133" max="5134" width="0" style="109" hidden="1" customWidth="1"/>
    <col min="5135" max="5135" width="11.42578125" style="109" customWidth="1"/>
    <col min="5136" max="5137" width="0" style="109" hidden="1" customWidth="1"/>
    <col min="5138" max="5153" width="5.140625" style="109" customWidth="1"/>
    <col min="5154" max="5154" width="0" style="109" hidden="1" customWidth="1"/>
    <col min="5155" max="5155" width="5.42578125" style="109" customWidth="1"/>
    <col min="5156" max="5156" width="6" style="109" customWidth="1"/>
    <col min="5157" max="5157" width="6.42578125" style="109" customWidth="1"/>
    <col min="5158" max="5159" width="7.85546875" style="109" customWidth="1"/>
    <col min="5160" max="5376" width="9.140625" style="109"/>
    <col min="5377" max="5377" width="3.5703125" style="109" bestFit="1" customWidth="1"/>
    <col min="5378" max="5378" width="24.42578125" style="109" customWidth="1"/>
    <col min="5379" max="5381" width="0" style="109" hidden="1" customWidth="1"/>
    <col min="5382" max="5382" width="10.85546875" style="109" customWidth="1"/>
    <col min="5383" max="5383" width="5.5703125" style="109" bestFit="1" customWidth="1"/>
    <col min="5384" max="5384" width="6.140625" style="109" customWidth="1"/>
    <col min="5385" max="5386" width="5.5703125" style="109" customWidth="1"/>
    <col min="5387" max="5387" width="0" style="109" hidden="1" customWidth="1"/>
    <col min="5388" max="5388" width="17.5703125" style="109" customWidth="1"/>
    <col min="5389" max="5390" width="0" style="109" hidden="1" customWidth="1"/>
    <col min="5391" max="5391" width="11.42578125" style="109" customWidth="1"/>
    <col min="5392" max="5393" width="0" style="109" hidden="1" customWidth="1"/>
    <col min="5394" max="5409" width="5.140625" style="109" customWidth="1"/>
    <col min="5410" max="5410" width="0" style="109" hidden="1" customWidth="1"/>
    <col min="5411" max="5411" width="5.42578125" style="109" customWidth="1"/>
    <col min="5412" max="5412" width="6" style="109" customWidth="1"/>
    <col min="5413" max="5413" width="6.42578125" style="109" customWidth="1"/>
    <col min="5414" max="5415" width="7.85546875" style="109" customWidth="1"/>
    <col min="5416" max="5632" width="9.140625" style="109"/>
    <col min="5633" max="5633" width="3.5703125" style="109" bestFit="1" customWidth="1"/>
    <col min="5634" max="5634" width="24.42578125" style="109" customWidth="1"/>
    <col min="5635" max="5637" width="0" style="109" hidden="1" customWidth="1"/>
    <col min="5638" max="5638" width="10.85546875" style="109" customWidth="1"/>
    <col min="5639" max="5639" width="5.5703125" style="109" bestFit="1" customWidth="1"/>
    <col min="5640" max="5640" width="6.140625" style="109" customWidth="1"/>
    <col min="5641" max="5642" width="5.5703125" style="109" customWidth="1"/>
    <col min="5643" max="5643" width="0" style="109" hidden="1" customWidth="1"/>
    <col min="5644" max="5644" width="17.5703125" style="109" customWidth="1"/>
    <col min="5645" max="5646" width="0" style="109" hidden="1" customWidth="1"/>
    <col min="5647" max="5647" width="11.42578125" style="109" customWidth="1"/>
    <col min="5648" max="5649" width="0" style="109" hidden="1" customWidth="1"/>
    <col min="5650" max="5665" width="5.140625" style="109" customWidth="1"/>
    <col min="5666" max="5666" width="0" style="109" hidden="1" customWidth="1"/>
    <col min="5667" max="5667" width="5.42578125" style="109" customWidth="1"/>
    <col min="5668" max="5668" width="6" style="109" customWidth="1"/>
    <col min="5669" max="5669" width="6.42578125" style="109" customWidth="1"/>
    <col min="5670" max="5671" width="7.85546875" style="109" customWidth="1"/>
    <col min="5672" max="5888" width="9.140625" style="109"/>
    <col min="5889" max="5889" width="3.5703125" style="109" bestFit="1" customWidth="1"/>
    <col min="5890" max="5890" width="24.42578125" style="109" customWidth="1"/>
    <col min="5891" max="5893" width="0" style="109" hidden="1" customWidth="1"/>
    <col min="5894" max="5894" width="10.85546875" style="109" customWidth="1"/>
    <col min="5895" max="5895" width="5.5703125" style="109" bestFit="1" customWidth="1"/>
    <col min="5896" max="5896" width="6.140625" style="109" customWidth="1"/>
    <col min="5897" max="5898" width="5.5703125" style="109" customWidth="1"/>
    <col min="5899" max="5899" width="0" style="109" hidden="1" customWidth="1"/>
    <col min="5900" max="5900" width="17.5703125" style="109" customWidth="1"/>
    <col min="5901" max="5902" width="0" style="109" hidden="1" customWidth="1"/>
    <col min="5903" max="5903" width="11.42578125" style="109" customWidth="1"/>
    <col min="5904" max="5905" width="0" style="109" hidden="1" customWidth="1"/>
    <col min="5906" max="5921" width="5.140625" style="109" customWidth="1"/>
    <col min="5922" max="5922" width="0" style="109" hidden="1" customWidth="1"/>
    <col min="5923" max="5923" width="5.42578125" style="109" customWidth="1"/>
    <col min="5924" max="5924" width="6" style="109" customWidth="1"/>
    <col min="5925" max="5925" width="6.42578125" style="109" customWidth="1"/>
    <col min="5926" max="5927" width="7.85546875" style="109" customWidth="1"/>
    <col min="5928" max="6144" width="9.140625" style="109"/>
    <col min="6145" max="6145" width="3.5703125" style="109" bestFit="1" customWidth="1"/>
    <col min="6146" max="6146" width="24.42578125" style="109" customWidth="1"/>
    <col min="6147" max="6149" width="0" style="109" hidden="1" customWidth="1"/>
    <col min="6150" max="6150" width="10.85546875" style="109" customWidth="1"/>
    <col min="6151" max="6151" width="5.5703125" style="109" bestFit="1" customWidth="1"/>
    <col min="6152" max="6152" width="6.140625" style="109" customWidth="1"/>
    <col min="6153" max="6154" width="5.5703125" style="109" customWidth="1"/>
    <col min="6155" max="6155" width="0" style="109" hidden="1" customWidth="1"/>
    <col min="6156" max="6156" width="17.5703125" style="109" customWidth="1"/>
    <col min="6157" max="6158" width="0" style="109" hidden="1" customWidth="1"/>
    <col min="6159" max="6159" width="11.42578125" style="109" customWidth="1"/>
    <col min="6160" max="6161" width="0" style="109" hidden="1" customWidth="1"/>
    <col min="6162" max="6177" width="5.140625" style="109" customWidth="1"/>
    <col min="6178" max="6178" width="0" style="109" hidden="1" customWidth="1"/>
    <col min="6179" max="6179" width="5.42578125" style="109" customWidth="1"/>
    <col min="6180" max="6180" width="6" style="109" customWidth="1"/>
    <col min="6181" max="6181" width="6.42578125" style="109" customWidth="1"/>
    <col min="6182" max="6183" width="7.85546875" style="109" customWidth="1"/>
    <col min="6184" max="6400" width="9.140625" style="109"/>
    <col min="6401" max="6401" width="3.5703125" style="109" bestFit="1" customWidth="1"/>
    <col min="6402" max="6402" width="24.42578125" style="109" customWidth="1"/>
    <col min="6403" max="6405" width="0" style="109" hidden="1" customWidth="1"/>
    <col min="6406" max="6406" width="10.85546875" style="109" customWidth="1"/>
    <col min="6407" max="6407" width="5.5703125" style="109" bestFit="1" customWidth="1"/>
    <col min="6408" max="6408" width="6.140625" style="109" customWidth="1"/>
    <col min="6409" max="6410" width="5.5703125" style="109" customWidth="1"/>
    <col min="6411" max="6411" width="0" style="109" hidden="1" customWidth="1"/>
    <col min="6412" max="6412" width="17.5703125" style="109" customWidth="1"/>
    <col min="6413" max="6414" width="0" style="109" hidden="1" customWidth="1"/>
    <col min="6415" max="6415" width="11.42578125" style="109" customWidth="1"/>
    <col min="6416" max="6417" width="0" style="109" hidden="1" customWidth="1"/>
    <col min="6418" max="6433" width="5.140625" style="109" customWidth="1"/>
    <col min="6434" max="6434" width="0" style="109" hidden="1" customWidth="1"/>
    <col min="6435" max="6435" width="5.42578125" style="109" customWidth="1"/>
    <col min="6436" max="6436" width="6" style="109" customWidth="1"/>
    <col min="6437" max="6437" width="6.42578125" style="109" customWidth="1"/>
    <col min="6438" max="6439" width="7.85546875" style="109" customWidth="1"/>
    <col min="6440" max="6656" width="9.140625" style="109"/>
    <col min="6657" max="6657" width="3.5703125" style="109" bestFit="1" customWidth="1"/>
    <col min="6658" max="6658" width="24.42578125" style="109" customWidth="1"/>
    <col min="6659" max="6661" width="0" style="109" hidden="1" customWidth="1"/>
    <col min="6662" max="6662" width="10.85546875" style="109" customWidth="1"/>
    <col min="6663" max="6663" width="5.5703125" style="109" bestFit="1" customWidth="1"/>
    <col min="6664" max="6664" width="6.140625" style="109" customWidth="1"/>
    <col min="6665" max="6666" width="5.5703125" style="109" customWidth="1"/>
    <col min="6667" max="6667" width="0" style="109" hidden="1" customWidth="1"/>
    <col min="6668" max="6668" width="17.5703125" style="109" customWidth="1"/>
    <col min="6669" max="6670" width="0" style="109" hidden="1" customWidth="1"/>
    <col min="6671" max="6671" width="11.42578125" style="109" customWidth="1"/>
    <col min="6672" max="6673" width="0" style="109" hidden="1" customWidth="1"/>
    <col min="6674" max="6689" width="5.140625" style="109" customWidth="1"/>
    <col min="6690" max="6690" width="0" style="109" hidden="1" customWidth="1"/>
    <col min="6691" max="6691" width="5.42578125" style="109" customWidth="1"/>
    <col min="6692" max="6692" width="6" style="109" customWidth="1"/>
    <col min="6693" max="6693" width="6.42578125" style="109" customWidth="1"/>
    <col min="6694" max="6695" width="7.85546875" style="109" customWidth="1"/>
    <col min="6696" max="6912" width="9.140625" style="109"/>
    <col min="6913" max="6913" width="3.5703125" style="109" bestFit="1" customWidth="1"/>
    <col min="6914" max="6914" width="24.42578125" style="109" customWidth="1"/>
    <col min="6915" max="6917" width="0" style="109" hidden="1" customWidth="1"/>
    <col min="6918" max="6918" width="10.85546875" style="109" customWidth="1"/>
    <col min="6919" max="6919" width="5.5703125" style="109" bestFit="1" customWidth="1"/>
    <col min="6920" max="6920" width="6.140625" style="109" customWidth="1"/>
    <col min="6921" max="6922" width="5.5703125" style="109" customWidth="1"/>
    <col min="6923" max="6923" width="0" style="109" hidden="1" customWidth="1"/>
    <col min="6924" max="6924" width="17.5703125" style="109" customWidth="1"/>
    <col min="6925" max="6926" width="0" style="109" hidden="1" customWidth="1"/>
    <col min="6927" max="6927" width="11.42578125" style="109" customWidth="1"/>
    <col min="6928" max="6929" width="0" style="109" hidden="1" customWidth="1"/>
    <col min="6930" max="6945" width="5.140625" style="109" customWidth="1"/>
    <col min="6946" max="6946" width="0" style="109" hidden="1" customWidth="1"/>
    <col min="6947" max="6947" width="5.42578125" style="109" customWidth="1"/>
    <col min="6948" max="6948" width="6" style="109" customWidth="1"/>
    <col min="6949" max="6949" width="6.42578125" style="109" customWidth="1"/>
    <col min="6950" max="6951" width="7.85546875" style="109" customWidth="1"/>
    <col min="6952" max="7168" width="9.140625" style="109"/>
    <col min="7169" max="7169" width="3.5703125" style="109" bestFit="1" customWidth="1"/>
    <col min="7170" max="7170" width="24.42578125" style="109" customWidth="1"/>
    <col min="7171" max="7173" width="0" style="109" hidden="1" customWidth="1"/>
    <col min="7174" max="7174" width="10.85546875" style="109" customWidth="1"/>
    <col min="7175" max="7175" width="5.5703125" style="109" bestFit="1" customWidth="1"/>
    <col min="7176" max="7176" width="6.140625" style="109" customWidth="1"/>
    <col min="7177" max="7178" width="5.5703125" style="109" customWidth="1"/>
    <col min="7179" max="7179" width="0" style="109" hidden="1" customWidth="1"/>
    <col min="7180" max="7180" width="17.5703125" style="109" customWidth="1"/>
    <col min="7181" max="7182" width="0" style="109" hidden="1" customWidth="1"/>
    <col min="7183" max="7183" width="11.42578125" style="109" customWidth="1"/>
    <col min="7184" max="7185" width="0" style="109" hidden="1" customWidth="1"/>
    <col min="7186" max="7201" width="5.140625" style="109" customWidth="1"/>
    <col min="7202" max="7202" width="0" style="109" hidden="1" customWidth="1"/>
    <col min="7203" max="7203" width="5.42578125" style="109" customWidth="1"/>
    <col min="7204" max="7204" width="6" style="109" customWidth="1"/>
    <col min="7205" max="7205" width="6.42578125" style="109" customWidth="1"/>
    <col min="7206" max="7207" width="7.85546875" style="109" customWidth="1"/>
    <col min="7208" max="7424" width="9.140625" style="109"/>
    <col min="7425" max="7425" width="3.5703125" style="109" bestFit="1" customWidth="1"/>
    <col min="7426" max="7426" width="24.42578125" style="109" customWidth="1"/>
    <col min="7427" max="7429" width="0" style="109" hidden="1" customWidth="1"/>
    <col min="7430" max="7430" width="10.85546875" style="109" customWidth="1"/>
    <col min="7431" max="7431" width="5.5703125" style="109" bestFit="1" customWidth="1"/>
    <col min="7432" max="7432" width="6.140625" style="109" customWidth="1"/>
    <col min="7433" max="7434" width="5.5703125" style="109" customWidth="1"/>
    <col min="7435" max="7435" width="0" style="109" hidden="1" customWidth="1"/>
    <col min="7436" max="7436" width="17.5703125" style="109" customWidth="1"/>
    <col min="7437" max="7438" width="0" style="109" hidden="1" customWidth="1"/>
    <col min="7439" max="7439" width="11.42578125" style="109" customWidth="1"/>
    <col min="7440" max="7441" width="0" style="109" hidden="1" customWidth="1"/>
    <col min="7442" max="7457" width="5.140625" style="109" customWidth="1"/>
    <col min="7458" max="7458" width="0" style="109" hidden="1" customWidth="1"/>
    <col min="7459" max="7459" width="5.42578125" style="109" customWidth="1"/>
    <col min="7460" max="7460" width="6" style="109" customWidth="1"/>
    <col min="7461" max="7461" width="6.42578125" style="109" customWidth="1"/>
    <col min="7462" max="7463" width="7.85546875" style="109" customWidth="1"/>
    <col min="7464" max="7680" width="9.140625" style="109"/>
    <col min="7681" max="7681" width="3.5703125" style="109" bestFit="1" customWidth="1"/>
    <col min="7682" max="7682" width="24.42578125" style="109" customWidth="1"/>
    <col min="7683" max="7685" width="0" style="109" hidden="1" customWidth="1"/>
    <col min="7686" max="7686" width="10.85546875" style="109" customWidth="1"/>
    <col min="7687" max="7687" width="5.5703125" style="109" bestFit="1" customWidth="1"/>
    <col min="7688" max="7688" width="6.140625" style="109" customWidth="1"/>
    <col min="7689" max="7690" width="5.5703125" style="109" customWidth="1"/>
    <col min="7691" max="7691" width="0" style="109" hidden="1" customWidth="1"/>
    <col min="7692" max="7692" width="17.5703125" style="109" customWidth="1"/>
    <col min="7693" max="7694" width="0" style="109" hidden="1" customWidth="1"/>
    <col min="7695" max="7695" width="11.42578125" style="109" customWidth="1"/>
    <col min="7696" max="7697" width="0" style="109" hidden="1" customWidth="1"/>
    <col min="7698" max="7713" width="5.140625" style="109" customWidth="1"/>
    <col min="7714" max="7714" width="0" style="109" hidden="1" customWidth="1"/>
    <col min="7715" max="7715" width="5.42578125" style="109" customWidth="1"/>
    <col min="7716" max="7716" width="6" style="109" customWidth="1"/>
    <col min="7717" max="7717" width="6.42578125" style="109" customWidth="1"/>
    <col min="7718" max="7719" width="7.85546875" style="109" customWidth="1"/>
    <col min="7720" max="7936" width="9.140625" style="109"/>
    <col min="7937" max="7937" width="3.5703125" style="109" bestFit="1" customWidth="1"/>
    <col min="7938" max="7938" width="24.42578125" style="109" customWidth="1"/>
    <col min="7939" max="7941" width="0" style="109" hidden="1" customWidth="1"/>
    <col min="7942" max="7942" width="10.85546875" style="109" customWidth="1"/>
    <col min="7943" max="7943" width="5.5703125" style="109" bestFit="1" customWidth="1"/>
    <col min="7944" max="7944" width="6.140625" style="109" customWidth="1"/>
    <col min="7945" max="7946" width="5.5703125" style="109" customWidth="1"/>
    <col min="7947" max="7947" width="0" style="109" hidden="1" customWidth="1"/>
    <col min="7948" max="7948" width="17.5703125" style="109" customWidth="1"/>
    <col min="7949" max="7950" width="0" style="109" hidden="1" customWidth="1"/>
    <col min="7951" max="7951" width="11.42578125" style="109" customWidth="1"/>
    <col min="7952" max="7953" width="0" style="109" hidden="1" customWidth="1"/>
    <col min="7954" max="7969" width="5.140625" style="109" customWidth="1"/>
    <col min="7970" max="7970" width="0" style="109" hidden="1" customWidth="1"/>
    <col min="7971" max="7971" width="5.42578125" style="109" customWidth="1"/>
    <col min="7972" max="7972" width="6" style="109" customWidth="1"/>
    <col min="7973" max="7973" width="6.42578125" style="109" customWidth="1"/>
    <col min="7974" max="7975" width="7.85546875" style="109" customWidth="1"/>
    <col min="7976" max="8192" width="9.140625" style="109"/>
    <col min="8193" max="8193" width="3.5703125" style="109" bestFit="1" customWidth="1"/>
    <col min="8194" max="8194" width="24.42578125" style="109" customWidth="1"/>
    <col min="8195" max="8197" width="0" style="109" hidden="1" customWidth="1"/>
    <col min="8198" max="8198" width="10.85546875" style="109" customWidth="1"/>
    <col min="8199" max="8199" width="5.5703125" style="109" bestFit="1" customWidth="1"/>
    <col min="8200" max="8200" width="6.140625" style="109" customWidth="1"/>
    <col min="8201" max="8202" width="5.5703125" style="109" customWidth="1"/>
    <col min="8203" max="8203" width="0" style="109" hidden="1" customWidth="1"/>
    <col min="8204" max="8204" width="17.5703125" style="109" customWidth="1"/>
    <col min="8205" max="8206" width="0" style="109" hidden="1" customWidth="1"/>
    <col min="8207" max="8207" width="11.42578125" style="109" customWidth="1"/>
    <col min="8208" max="8209" width="0" style="109" hidden="1" customWidth="1"/>
    <col min="8210" max="8225" width="5.140625" style="109" customWidth="1"/>
    <col min="8226" max="8226" width="0" style="109" hidden="1" customWidth="1"/>
    <col min="8227" max="8227" width="5.42578125" style="109" customWidth="1"/>
    <col min="8228" max="8228" width="6" style="109" customWidth="1"/>
    <col min="8229" max="8229" width="6.42578125" style="109" customWidth="1"/>
    <col min="8230" max="8231" width="7.85546875" style="109" customWidth="1"/>
    <col min="8232" max="8448" width="9.140625" style="109"/>
    <col min="8449" max="8449" width="3.5703125" style="109" bestFit="1" customWidth="1"/>
    <col min="8450" max="8450" width="24.42578125" style="109" customWidth="1"/>
    <col min="8451" max="8453" width="0" style="109" hidden="1" customWidth="1"/>
    <col min="8454" max="8454" width="10.85546875" style="109" customWidth="1"/>
    <col min="8455" max="8455" width="5.5703125" style="109" bestFit="1" customWidth="1"/>
    <col min="8456" max="8456" width="6.140625" style="109" customWidth="1"/>
    <col min="8457" max="8458" width="5.5703125" style="109" customWidth="1"/>
    <col min="8459" max="8459" width="0" style="109" hidden="1" customWidth="1"/>
    <col min="8460" max="8460" width="17.5703125" style="109" customWidth="1"/>
    <col min="8461" max="8462" width="0" style="109" hidden="1" customWidth="1"/>
    <col min="8463" max="8463" width="11.42578125" style="109" customWidth="1"/>
    <col min="8464" max="8465" width="0" style="109" hidden="1" customWidth="1"/>
    <col min="8466" max="8481" width="5.140625" style="109" customWidth="1"/>
    <col min="8482" max="8482" width="0" style="109" hidden="1" customWidth="1"/>
    <col min="8483" max="8483" width="5.42578125" style="109" customWidth="1"/>
    <col min="8484" max="8484" width="6" style="109" customWidth="1"/>
    <col min="8485" max="8485" width="6.42578125" style="109" customWidth="1"/>
    <col min="8486" max="8487" width="7.85546875" style="109" customWidth="1"/>
    <col min="8488" max="8704" width="9.140625" style="109"/>
    <col min="8705" max="8705" width="3.5703125" style="109" bestFit="1" customWidth="1"/>
    <col min="8706" max="8706" width="24.42578125" style="109" customWidth="1"/>
    <col min="8707" max="8709" width="0" style="109" hidden="1" customWidth="1"/>
    <col min="8710" max="8710" width="10.85546875" style="109" customWidth="1"/>
    <col min="8711" max="8711" width="5.5703125" style="109" bestFit="1" customWidth="1"/>
    <col min="8712" max="8712" width="6.140625" style="109" customWidth="1"/>
    <col min="8713" max="8714" width="5.5703125" style="109" customWidth="1"/>
    <col min="8715" max="8715" width="0" style="109" hidden="1" customWidth="1"/>
    <col min="8716" max="8716" width="17.5703125" style="109" customWidth="1"/>
    <col min="8717" max="8718" width="0" style="109" hidden="1" customWidth="1"/>
    <col min="8719" max="8719" width="11.42578125" style="109" customWidth="1"/>
    <col min="8720" max="8721" width="0" style="109" hidden="1" customWidth="1"/>
    <col min="8722" max="8737" width="5.140625" style="109" customWidth="1"/>
    <col min="8738" max="8738" width="0" style="109" hidden="1" customWidth="1"/>
    <col min="8739" max="8739" width="5.42578125" style="109" customWidth="1"/>
    <col min="8740" max="8740" width="6" style="109" customWidth="1"/>
    <col min="8741" max="8741" width="6.42578125" style="109" customWidth="1"/>
    <col min="8742" max="8743" width="7.85546875" style="109" customWidth="1"/>
    <col min="8744" max="8960" width="9.140625" style="109"/>
    <col min="8961" max="8961" width="3.5703125" style="109" bestFit="1" customWidth="1"/>
    <col min="8962" max="8962" width="24.42578125" style="109" customWidth="1"/>
    <col min="8963" max="8965" width="0" style="109" hidden="1" customWidth="1"/>
    <col min="8966" max="8966" width="10.85546875" style="109" customWidth="1"/>
    <col min="8967" max="8967" width="5.5703125" style="109" bestFit="1" customWidth="1"/>
    <col min="8968" max="8968" width="6.140625" style="109" customWidth="1"/>
    <col min="8969" max="8970" width="5.5703125" style="109" customWidth="1"/>
    <col min="8971" max="8971" width="0" style="109" hidden="1" customWidth="1"/>
    <col min="8972" max="8972" width="17.5703125" style="109" customWidth="1"/>
    <col min="8973" max="8974" width="0" style="109" hidden="1" customWidth="1"/>
    <col min="8975" max="8975" width="11.42578125" style="109" customWidth="1"/>
    <col min="8976" max="8977" width="0" style="109" hidden="1" customWidth="1"/>
    <col min="8978" max="8993" width="5.140625" style="109" customWidth="1"/>
    <col min="8994" max="8994" width="0" style="109" hidden="1" customWidth="1"/>
    <col min="8995" max="8995" width="5.42578125" style="109" customWidth="1"/>
    <col min="8996" max="8996" width="6" style="109" customWidth="1"/>
    <col min="8997" max="8997" width="6.42578125" style="109" customWidth="1"/>
    <col min="8998" max="8999" width="7.85546875" style="109" customWidth="1"/>
    <col min="9000" max="9216" width="9.140625" style="109"/>
    <col min="9217" max="9217" width="3.5703125" style="109" bestFit="1" customWidth="1"/>
    <col min="9218" max="9218" width="24.42578125" style="109" customWidth="1"/>
    <col min="9219" max="9221" width="0" style="109" hidden="1" customWidth="1"/>
    <col min="9222" max="9222" width="10.85546875" style="109" customWidth="1"/>
    <col min="9223" max="9223" width="5.5703125" style="109" bestFit="1" customWidth="1"/>
    <col min="9224" max="9224" width="6.140625" style="109" customWidth="1"/>
    <col min="9225" max="9226" width="5.5703125" style="109" customWidth="1"/>
    <col min="9227" max="9227" width="0" style="109" hidden="1" customWidth="1"/>
    <col min="9228" max="9228" width="17.5703125" style="109" customWidth="1"/>
    <col min="9229" max="9230" width="0" style="109" hidden="1" customWidth="1"/>
    <col min="9231" max="9231" width="11.42578125" style="109" customWidth="1"/>
    <col min="9232" max="9233" width="0" style="109" hidden="1" customWidth="1"/>
    <col min="9234" max="9249" width="5.140625" style="109" customWidth="1"/>
    <col min="9250" max="9250" width="0" style="109" hidden="1" customWidth="1"/>
    <col min="9251" max="9251" width="5.42578125" style="109" customWidth="1"/>
    <col min="9252" max="9252" width="6" style="109" customWidth="1"/>
    <col min="9253" max="9253" width="6.42578125" style="109" customWidth="1"/>
    <col min="9254" max="9255" width="7.85546875" style="109" customWidth="1"/>
    <col min="9256" max="9472" width="9.140625" style="109"/>
    <col min="9473" max="9473" width="3.5703125" style="109" bestFit="1" customWidth="1"/>
    <col min="9474" max="9474" width="24.42578125" style="109" customWidth="1"/>
    <col min="9475" max="9477" width="0" style="109" hidden="1" customWidth="1"/>
    <col min="9478" max="9478" width="10.85546875" style="109" customWidth="1"/>
    <col min="9479" max="9479" width="5.5703125" style="109" bestFit="1" customWidth="1"/>
    <col min="9480" max="9480" width="6.140625" style="109" customWidth="1"/>
    <col min="9481" max="9482" width="5.5703125" style="109" customWidth="1"/>
    <col min="9483" max="9483" width="0" style="109" hidden="1" customWidth="1"/>
    <col min="9484" max="9484" width="17.5703125" style="109" customWidth="1"/>
    <col min="9485" max="9486" width="0" style="109" hidden="1" customWidth="1"/>
    <col min="9487" max="9487" width="11.42578125" style="109" customWidth="1"/>
    <col min="9488" max="9489" width="0" style="109" hidden="1" customWidth="1"/>
    <col min="9490" max="9505" width="5.140625" style="109" customWidth="1"/>
    <col min="9506" max="9506" width="0" style="109" hidden="1" customWidth="1"/>
    <col min="9507" max="9507" width="5.42578125" style="109" customWidth="1"/>
    <col min="9508" max="9508" width="6" style="109" customWidth="1"/>
    <col min="9509" max="9509" width="6.42578125" style="109" customWidth="1"/>
    <col min="9510" max="9511" width="7.85546875" style="109" customWidth="1"/>
    <col min="9512" max="9728" width="9.140625" style="109"/>
    <col min="9729" max="9729" width="3.5703125" style="109" bestFit="1" customWidth="1"/>
    <col min="9730" max="9730" width="24.42578125" style="109" customWidth="1"/>
    <col min="9731" max="9733" width="0" style="109" hidden="1" customWidth="1"/>
    <col min="9734" max="9734" width="10.85546875" style="109" customWidth="1"/>
    <col min="9735" max="9735" width="5.5703125" style="109" bestFit="1" customWidth="1"/>
    <col min="9736" max="9736" width="6.140625" style="109" customWidth="1"/>
    <col min="9737" max="9738" width="5.5703125" style="109" customWidth="1"/>
    <col min="9739" max="9739" width="0" style="109" hidden="1" customWidth="1"/>
    <col min="9740" max="9740" width="17.5703125" style="109" customWidth="1"/>
    <col min="9741" max="9742" width="0" style="109" hidden="1" customWidth="1"/>
    <col min="9743" max="9743" width="11.42578125" style="109" customWidth="1"/>
    <col min="9744" max="9745" width="0" style="109" hidden="1" customWidth="1"/>
    <col min="9746" max="9761" width="5.140625" style="109" customWidth="1"/>
    <col min="9762" max="9762" width="0" style="109" hidden="1" customWidth="1"/>
    <col min="9763" max="9763" width="5.42578125" style="109" customWidth="1"/>
    <col min="9764" max="9764" width="6" style="109" customWidth="1"/>
    <col min="9765" max="9765" width="6.42578125" style="109" customWidth="1"/>
    <col min="9766" max="9767" width="7.85546875" style="109" customWidth="1"/>
    <col min="9768" max="9984" width="9.140625" style="109"/>
    <col min="9985" max="9985" width="3.5703125" style="109" bestFit="1" customWidth="1"/>
    <col min="9986" max="9986" width="24.42578125" style="109" customWidth="1"/>
    <col min="9987" max="9989" width="0" style="109" hidden="1" customWidth="1"/>
    <col min="9990" max="9990" width="10.85546875" style="109" customWidth="1"/>
    <col min="9991" max="9991" width="5.5703125" style="109" bestFit="1" customWidth="1"/>
    <col min="9992" max="9992" width="6.140625" style="109" customWidth="1"/>
    <col min="9993" max="9994" width="5.5703125" style="109" customWidth="1"/>
    <col min="9995" max="9995" width="0" style="109" hidden="1" customWidth="1"/>
    <col min="9996" max="9996" width="17.5703125" style="109" customWidth="1"/>
    <col min="9997" max="9998" width="0" style="109" hidden="1" customWidth="1"/>
    <col min="9999" max="9999" width="11.42578125" style="109" customWidth="1"/>
    <col min="10000" max="10001" width="0" style="109" hidden="1" customWidth="1"/>
    <col min="10002" max="10017" width="5.140625" style="109" customWidth="1"/>
    <col min="10018" max="10018" width="0" style="109" hidden="1" customWidth="1"/>
    <col min="10019" max="10019" width="5.42578125" style="109" customWidth="1"/>
    <col min="10020" max="10020" width="6" style="109" customWidth="1"/>
    <col min="10021" max="10021" width="6.42578125" style="109" customWidth="1"/>
    <col min="10022" max="10023" width="7.85546875" style="109" customWidth="1"/>
    <col min="10024" max="10240" width="9.140625" style="109"/>
    <col min="10241" max="10241" width="3.5703125" style="109" bestFit="1" customWidth="1"/>
    <col min="10242" max="10242" width="24.42578125" style="109" customWidth="1"/>
    <col min="10243" max="10245" width="0" style="109" hidden="1" customWidth="1"/>
    <col min="10246" max="10246" width="10.85546875" style="109" customWidth="1"/>
    <col min="10247" max="10247" width="5.5703125" style="109" bestFit="1" customWidth="1"/>
    <col min="10248" max="10248" width="6.140625" style="109" customWidth="1"/>
    <col min="10249" max="10250" width="5.5703125" style="109" customWidth="1"/>
    <col min="10251" max="10251" width="0" style="109" hidden="1" customWidth="1"/>
    <col min="10252" max="10252" width="17.5703125" style="109" customWidth="1"/>
    <col min="10253" max="10254" width="0" style="109" hidden="1" customWidth="1"/>
    <col min="10255" max="10255" width="11.42578125" style="109" customWidth="1"/>
    <col min="10256" max="10257" width="0" style="109" hidden="1" customWidth="1"/>
    <col min="10258" max="10273" width="5.140625" style="109" customWidth="1"/>
    <col min="10274" max="10274" width="0" style="109" hidden="1" customWidth="1"/>
    <col min="10275" max="10275" width="5.42578125" style="109" customWidth="1"/>
    <col min="10276" max="10276" width="6" style="109" customWidth="1"/>
    <col min="10277" max="10277" width="6.42578125" style="109" customWidth="1"/>
    <col min="10278" max="10279" width="7.85546875" style="109" customWidth="1"/>
    <col min="10280" max="10496" width="9.140625" style="109"/>
    <col min="10497" max="10497" width="3.5703125" style="109" bestFit="1" customWidth="1"/>
    <col min="10498" max="10498" width="24.42578125" style="109" customWidth="1"/>
    <col min="10499" max="10501" width="0" style="109" hidden="1" customWidth="1"/>
    <col min="10502" max="10502" width="10.85546875" style="109" customWidth="1"/>
    <col min="10503" max="10503" width="5.5703125" style="109" bestFit="1" customWidth="1"/>
    <col min="10504" max="10504" width="6.140625" style="109" customWidth="1"/>
    <col min="10505" max="10506" width="5.5703125" style="109" customWidth="1"/>
    <col min="10507" max="10507" width="0" style="109" hidden="1" customWidth="1"/>
    <col min="10508" max="10508" width="17.5703125" style="109" customWidth="1"/>
    <col min="10509" max="10510" width="0" style="109" hidden="1" customWidth="1"/>
    <col min="10511" max="10511" width="11.42578125" style="109" customWidth="1"/>
    <col min="10512" max="10513" width="0" style="109" hidden="1" customWidth="1"/>
    <col min="10514" max="10529" width="5.140625" style="109" customWidth="1"/>
    <col min="10530" max="10530" width="0" style="109" hidden="1" customWidth="1"/>
    <col min="10531" max="10531" width="5.42578125" style="109" customWidth="1"/>
    <col min="10532" max="10532" width="6" style="109" customWidth="1"/>
    <col min="10533" max="10533" width="6.42578125" style="109" customWidth="1"/>
    <col min="10534" max="10535" width="7.85546875" style="109" customWidth="1"/>
    <col min="10536" max="10752" width="9.140625" style="109"/>
    <col min="10753" max="10753" width="3.5703125" style="109" bestFit="1" customWidth="1"/>
    <col min="10754" max="10754" width="24.42578125" style="109" customWidth="1"/>
    <col min="10755" max="10757" width="0" style="109" hidden="1" customWidth="1"/>
    <col min="10758" max="10758" width="10.85546875" style="109" customWidth="1"/>
    <col min="10759" max="10759" width="5.5703125" style="109" bestFit="1" customWidth="1"/>
    <col min="10760" max="10760" width="6.140625" style="109" customWidth="1"/>
    <col min="10761" max="10762" width="5.5703125" style="109" customWidth="1"/>
    <col min="10763" max="10763" width="0" style="109" hidden="1" customWidth="1"/>
    <col min="10764" max="10764" width="17.5703125" style="109" customWidth="1"/>
    <col min="10765" max="10766" width="0" style="109" hidden="1" customWidth="1"/>
    <col min="10767" max="10767" width="11.42578125" style="109" customWidth="1"/>
    <col min="10768" max="10769" width="0" style="109" hidden="1" customWidth="1"/>
    <col min="10770" max="10785" width="5.140625" style="109" customWidth="1"/>
    <col min="10786" max="10786" width="0" style="109" hidden="1" customWidth="1"/>
    <col min="10787" max="10787" width="5.42578125" style="109" customWidth="1"/>
    <col min="10788" max="10788" width="6" style="109" customWidth="1"/>
    <col min="10789" max="10789" width="6.42578125" style="109" customWidth="1"/>
    <col min="10790" max="10791" width="7.85546875" style="109" customWidth="1"/>
    <col min="10792" max="11008" width="9.140625" style="109"/>
    <col min="11009" max="11009" width="3.5703125" style="109" bestFit="1" customWidth="1"/>
    <col min="11010" max="11010" width="24.42578125" style="109" customWidth="1"/>
    <col min="11011" max="11013" width="0" style="109" hidden="1" customWidth="1"/>
    <col min="11014" max="11014" width="10.85546875" style="109" customWidth="1"/>
    <col min="11015" max="11015" width="5.5703125" style="109" bestFit="1" customWidth="1"/>
    <col min="11016" max="11016" width="6.140625" style="109" customWidth="1"/>
    <col min="11017" max="11018" width="5.5703125" style="109" customWidth="1"/>
    <col min="11019" max="11019" width="0" style="109" hidden="1" customWidth="1"/>
    <col min="11020" max="11020" width="17.5703125" style="109" customWidth="1"/>
    <col min="11021" max="11022" width="0" style="109" hidden="1" customWidth="1"/>
    <col min="11023" max="11023" width="11.42578125" style="109" customWidth="1"/>
    <col min="11024" max="11025" width="0" style="109" hidden="1" customWidth="1"/>
    <col min="11026" max="11041" width="5.140625" style="109" customWidth="1"/>
    <col min="11042" max="11042" width="0" style="109" hidden="1" customWidth="1"/>
    <col min="11043" max="11043" width="5.42578125" style="109" customWidth="1"/>
    <col min="11044" max="11044" width="6" style="109" customWidth="1"/>
    <col min="11045" max="11045" width="6.42578125" style="109" customWidth="1"/>
    <col min="11046" max="11047" width="7.85546875" style="109" customWidth="1"/>
    <col min="11048" max="11264" width="9.140625" style="109"/>
    <col min="11265" max="11265" width="3.5703125" style="109" bestFit="1" customWidth="1"/>
    <col min="11266" max="11266" width="24.42578125" style="109" customWidth="1"/>
    <col min="11267" max="11269" width="0" style="109" hidden="1" customWidth="1"/>
    <col min="11270" max="11270" width="10.85546875" style="109" customWidth="1"/>
    <col min="11271" max="11271" width="5.5703125" style="109" bestFit="1" customWidth="1"/>
    <col min="11272" max="11272" width="6.140625" style="109" customWidth="1"/>
    <col min="11273" max="11274" width="5.5703125" style="109" customWidth="1"/>
    <col min="11275" max="11275" width="0" style="109" hidden="1" customWidth="1"/>
    <col min="11276" max="11276" width="17.5703125" style="109" customWidth="1"/>
    <col min="11277" max="11278" width="0" style="109" hidden="1" customWidth="1"/>
    <col min="11279" max="11279" width="11.42578125" style="109" customWidth="1"/>
    <col min="11280" max="11281" width="0" style="109" hidden="1" customWidth="1"/>
    <col min="11282" max="11297" width="5.140625" style="109" customWidth="1"/>
    <col min="11298" max="11298" width="0" style="109" hidden="1" customWidth="1"/>
    <col min="11299" max="11299" width="5.42578125" style="109" customWidth="1"/>
    <col min="11300" max="11300" width="6" style="109" customWidth="1"/>
    <col min="11301" max="11301" width="6.42578125" style="109" customWidth="1"/>
    <col min="11302" max="11303" width="7.85546875" style="109" customWidth="1"/>
    <col min="11304" max="11520" width="9.140625" style="109"/>
    <col min="11521" max="11521" width="3.5703125" style="109" bestFit="1" customWidth="1"/>
    <col min="11522" max="11522" width="24.42578125" style="109" customWidth="1"/>
    <col min="11523" max="11525" width="0" style="109" hidden="1" customWidth="1"/>
    <col min="11526" max="11526" width="10.85546875" style="109" customWidth="1"/>
    <col min="11527" max="11527" width="5.5703125" style="109" bestFit="1" customWidth="1"/>
    <col min="11528" max="11528" width="6.140625" style="109" customWidth="1"/>
    <col min="11529" max="11530" width="5.5703125" style="109" customWidth="1"/>
    <col min="11531" max="11531" width="0" style="109" hidden="1" customWidth="1"/>
    <col min="11532" max="11532" width="17.5703125" style="109" customWidth="1"/>
    <col min="11533" max="11534" width="0" style="109" hidden="1" customWidth="1"/>
    <col min="11535" max="11535" width="11.42578125" style="109" customWidth="1"/>
    <col min="11536" max="11537" width="0" style="109" hidden="1" customWidth="1"/>
    <col min="11538" max="11553" width="5.140625" style="109" customWidth="1"/>
    <col min="11554" max="11554" width="0" style="109" hidden="1" customWidth="1"/>
    <col min="11555" max="11555" width="5.42578125" style="109" customWidth="1"/>
    <col min="11556" max="11556" width="6" style="109" customWidth="1"/>
    <col min="11557" max="11557" width="6.42578125" style="109" customWidth="1"/>
    <col min="11558" max="11559" width="7.85546875" style="109" customWidth="1"/>
    <col min="11560" max="11776" width="9.140625" style="109"/>
    <col min="11777" max="11777" width="3.5703125" style="109" bestFit="1" customWidth="1"/>
    <col min="11778" max="11778" width="24.42578125" style="109" customWidth="1"/>
    <col min="11779" max="11781" width="0" style="109" hidden="1" customWidth="1"/>
    <col min="11782" max="11782" width="10.85546875" style="109" customWidth="1"/>
    <col min="11783" max="11783" width="5.5703125" style="109" bestFit="1" customWidth="1"/>
    <col min="11784" max="11784" width="6.140625" style="109" customWidth="1"/>
    <col min="11785" max="11786" width="5.5703125" style="109" customWidth="1"/>
    <col min="11787" max="11787" width="0" style="109" hidden="1" customWidth="1"/>
    <col min="11788" max="11788" width="17.5703125" style="109" customWidth="1"/>
    <col min="11789" max="11790" width="0" style="109" hidden="1" customWidth="1"/>
    <col min="11791" max="11791" width="11.42578125" style="109" customWidth="1"/>
    <col min="11792" max="11793" width="0" style="109" hidden="1" customWidth="1"/>
    <col min="11794" max="11809" width="5.140625" style="109" customWidth="1"/>
    <col min="11810" max="11810" width="0" style="109" hidden="1" customWidth="1"/>
    <col min="11811" max="11811" width="5.42578125" style="109" customWidth="1"/>
    <col min="11812" max="11812" width="6" style="109" customWidth="1"/>
    <col min="11813" max="11813" width="6.42578125" style="109" customWidth="1"/>
    <col min="11814" max="11815" width="7.85546875" style="109" customWidth="1"/>
    <col min="11816" max="12032" width="9.140625" style="109"/>
    <col min="12033" max="12033" width="3.5703125" style="109" bestFit="1" customWidth="1"/>
    <col min="12034" max="12034" width="24.42578125" style="109" customWidth="1"/>
    <col min="12035" max="12037" width="0" style="109" hidden="1" customWidth="1"/>
    <col min="12038" max="12038" width="10.85546875" style="109" customWidth="1"/>
    <col min="12039" max="12039" width="5.5703125" style="109" bestFit="1" customWidth="1"/>
    <col min="12040" max="12040" width="6.140625" style="109" customWidth="1"/>
    <col min="12041" max="12042" width="5.5703125" style="109" customWidth="1"/>
    <col min="12043" max="12043" width="0" style="109" hidden="1" customWidth="1"/>
    <col min="12044" max="12044" width="17.5703125" style="109" customWidth="1"/>
    <col min="12045" max="12046" width="0" style="109" hidden="1" customWidth="1"/>
    <col min="12047" max="12047" width="11.42578125" style="109" customWidth="1"/>
    <col min="12048" max="12049" width="0" style="109" hidden="1" customWidth="1"/>
    <col min="12050" max="12065" width="5.140625" style="109" customWidth="1"/>
    <col min="12066" max="12066" width="0" style="109" hidden="1" customWidth="1"/>
    <col min="12067" max="12067" width="5.42578125" style="109" customWidth="1"/>
    <col min="12068" max="12068" width="6" style="109" customWidth="1"/>
    <col min="12069" max="12069" width="6.42578125" style="109" customWidth="1"/>
    <col min="12070" max="12071" width="7.85546875" style="109" customWidth="1"/>
    <col min="12072" max="12288" width="9.140625" style="109"/>
    <col min="12289" max="12289" width="3.5703125" style="109" bestFit="1" customWidth="1"/>
    <col min="12290" max="12290" width="24.42578125" style="109" customWidth="1"/>
    <col min="12291" max="12293" width="0" style="109" hidden="1" customWidth="1"/>
    <col min="12294" max="12294" width="10.85546875" style="109" customWidth="1"/>
    <col min="12295" max="12295" width="5.5703125" style="109" bestFit="1" customWidth="1"/>
    <col min="12296" max="12296" width="6.140625" style="109" customWidth="1"/>
    <col min="12297" max="12298" width="5.5703125" style="109" customWidth="1"/>
    <col min="12299" max="12299" width="0" style="109" hidden="1" customWidth="1"/>
    <col min="12300" max="12300" width="17.5703125" style="109" customWidth="1"/>
    <col min="12301" max="12302" width="0" style="109" hidden="1" customWidth="1"/>
    <col min="12303" max="12303" width="11.42578125" style="109" customWidth="1"/>
    <col min="12304" max="12305" width="0" style="109" hidden="1" customWidth="1"/>
    <col min="12306" max="12321" width="5.140625" style="109" customWidth="1"/>
    <col min="12322" max="12322" width="0" style="109" hidden="1" customWidth="1"/>
    <col min="12323" max="12323" width="5.42578125" style="109" customWidth="1"/>
    <col min="12324" max="12324" width="6" style="109" customWidth="1"/>
    <col min="12325" max="12325" width="6.42578125" style="109" customWidth="1"/>
    <col min="12326" max="12327" width="7.85546875" style="109" customWidth="1"/>
    <col min="12328" max="12544" width="9.140625" style="109"/>
    <col min="12545" max="12545" width="3.5703125" style="109" bestFit="1" customWidth="1"/>
    <col min="12546" max="12546" width="24.42578125" style="109" customWidth="1"/>
    <col min="12547" max="12549" width="0" style="109" hidden="1" customWidth="1"/>
    <col min="12550" max="12550" width="10.85546875" style="109" customWidth="1"/>
    <col min="12551" max="12551" width="5.5703125" style="109" bestFit="1" customWidth="1"/>
    <col min="12552" max="12552" width="6.140625" style="109" customWidth="1"/>
    <col min="12553" max="12554" width="5.5703125" style="109" customWidth="1"/>
    <col min="12555" max="12555" width="0" style="109" hidden="1" customWidth="1"/>
    <col min="12556" max="12556" width="17.5703125" style="109" customWidth="1"/>
    <col min="12557" max="12558" width="0" style="109" hidden="1" customWidth="1"/>
    <col min="12559" max="12559" width="11.42578125" style="109" customWidth="1"/>
    <col min="12560" max="12561" width="0" style="109" hidden="1" customWidth="1"/>
    <col min="12562" max="12577" width="5.140625" style="109" customWidth="1"/>
    <col min="12578" max="12578" width="0" style="109" hidden="1" customWidth="1"/>
    <col min="12579" max="12579" width="5.42578125" style="109" customWidth="1"/>
    <col min="12580" max="12580" width="6" style="109" customWidth="1"/>
    <col min="12581" max="12581" width="6.42578125" style="109" customWidth="1"/>
    <col min="12582" max="12583" width="7.85546875" style="109" customWidth="1"/>
    <col min="12584" max="12800" width="9.140625" style="109"/>
    <col min="12801" max="12801" width="3.5703125" style="109" bestFit="1" customWidth="1"/>
    <col min="12802" max="12802" width="24.42578125" style="109" customWidth="1"/>
    <col min="12803" max="12805" width="0" style="109" hidden="1" customWidth="1"/>
    <col min="12806" max="12806" width="10.85546875" style="109" customWidth="1"/>
    <col min="12807" max="12807" width="5.5703125" style="109" bestFit="1" customWidth="1"/>
    <col min="12808" max="12808" width="6.140625" style="109" customWidth="1"/>
    <col min="12809" max="12810" width="5.5703125" style="109" customWidth="1"/>
    <col min="12811" max="12811" width="0" style="109" hidden="1" customWidth="1"/>
    <col min="12812" max="12812" width="17.5703125" style="109" customWidth="1"/>
    <col min="12813" max="12814" width="0" style="109" hidden="1" customWidth="1"/>
    <col min="12815" max="12815" width="11.42578125" style="109" customWidth="1"/>
    <col min="12816" max="12817" width="0" style="109" hidden="1" customWidth="1"/>
    <col min="12818" max="12833" width="5.140625" style="109" customWidth="1"/>
    <col min="12834" max="12834" width="0" style="109" hidden="1" customWidth="1"/>
    <col min="12835" max="12835" width="5.42578125" style="109" customWidth="1"/>
    <col min="12836" max="12836" width="6" style="109" customWidth="1"/>
    <col min="12837" max="12837" width="6.42578125" style="109" customWidth="1"/>
    <col min="12838" max="12839" width="7.85546875" style="109" customWidth="1"/>
    <col min="12840" max="13056" width="9.140625" style="109"/>
    <col min="13057" max="13057" width="3.5703125" style="109" bestFit="1" customWidth="1"/>
    <col min="13058" max="13058" width="24.42578125" style="109" customWidth="1"/>
    <col min="13059" max="13061" width="0" style="109" hidden="1" customWidth="1"/>
    <col min="13062" max="13062" width="10.85546875" style="109" customWidth="1"/>
    <col min="13063" max="13063" width="5.5703125" style="109" bestFit="1" customWidth="1"/>
    <col min="13064" max="13064" width="6.140625" style="109" customWidth="1"/>
    <col min="13065" max="13066" width="5.5703125" style="109" customWidth="1"/>
    <col min="13067" max="13067" width="0" style="109" hidden="1" customWidth="1"/>
    <col min="13068" max="13068" width="17.5703125" style="109" customWidth="1"/>
    <col min="13069" max="13070" width="0" style="109" hidden="1" customWidth="1"/>
    <col min="13071" max="13071" width="11.42578125" style="109" customWidth="1"/>
    <col min="13072" max="13073" width="0" style="109" hidden="1" customWidth="1"/>
    <col min="13074" max="13089" width="5.140625" style="109" customWidth="1"/>
    <col min="13090" max="13090" width="0" style="109" hidden="1" customWidth="1"/>
    <col min="13091" max="13091" width="5.42578125" style="109" customWidth="1"/>
    <col min="13092" max="13092" width="6" style="109" customWidth="1"/>
    <col min="13093" max="13093" width="6.42578125" style="109" customWidth="1"/>
    <col min="13094" max="13095" width="7.85546875" style="109" customWidth="1"/>
    <col min="13096" max="13312" width="9.140625" style="109"/>
    <col min="13313" max="13313" width="3.5703125" style="109" bestFit="1" customWidth="1"/>
    <col min="13314" max="13314" width="24.42578125" style="109" customWidth="1"/>
    <col min="13315" max="13317" width="0" style="109" hidden="1" customWidth="1"/>
    <col min="13318" max="13318" width="10.85546875" style="109" customWidth="1"/>
    <col min="13319" max="13319" width="5.5703125" style="109" bestFit="1" customWidth="1"/>
    <col min="13320" max="13320" width="6.140625" style="109" customWidth="1"/>
    <col min="13321" max="13322" width="5.5703125" style="109" customWidth="1"/>
    <col min="13323" max="13323" width="0" style="109" hidden="1" customWidth="1"/>
    <col min="13324" max="13324" width="17.5703125" style="109" customWidth="1"/>
    <col min="13325" max="13326" width="0" style="109" hidden="1" customWidth="1"/>
    <col min="13327" max="13327" width="11.42578125" style="109" customWidth="1"/>
    <col min="13328" max="13329" width="0" style="109" hidden="1" customWidth="1"/>
    <col min="13330" max="13345" width="5.140625" style="109" customWidth="1"/>
    <col min="13346" max="13346" width="0" style="109" hidden="1" customWidth="1"/>
    <col min="13347" max="13347" width="5.42578125" style="109" customWidth="1"/>
    <col min="13348" max="13348" width="6" style="109" customWidth="1"/>
    <col min="13349" max="13349" width="6.42578125" style="109" customWidth="1"/>
    <col min="13350" max="13351" width="7.85546875" style="109" customWidth="1"/>
    <col min="13352" max="13568" width="9.140625" style="109"/>
    <col min="13569" max="13569" width="3.5703125" style="109" bestFit="1" customWidth="1"/>
    <col min="13570" max="13570" width="24.42578125" style="109" customWidth="1"/>
    <col min="13571" max="13573" width="0" style="109" hidden="1" customWidth="1"/>
    <col min="13574" max="13574" width="10.85546875" style="109" customWidth="1"/>
    <col min="13575" max="13575" width="5.5703125" style="109" bestFit="1" customWidth="1"/>
    <col min="13576" max="13576" width="6.140625" style="109" customWidth="1"/>
    <col min="13577" max="13578" width="5.5703125" style="109" customWidth="1"/>
    <col min="13579" max="13579" width="0" style="109" hidden="1" customWidth="1"/>
    <col min="13580" max="13580" width="17.5703125" style="109" customWidth="1"/>
    <col min="13581" max="13582" width="0" style="109" hidden="1" customWidth="1"/>
    <col min="13583" max="13583" width="11.42578125" style="109" customWidth="1"/>
    <col min="13584" max="13585" width="0" style="109" hidden="1" customWidth="1"/>
    <col min="13586" max="13601" width="5.140625" style="109" customWidth="1"/>
    <col min="13602" max="13602" width="0" style="109" hidden="1" customWidth="1"/>
    <col min="13603" max="13603" width="5.42578125" style="109" customWidth="1"/>
    <col min="13604" max="13604" width="6" style="109" customWidth="1"/>
    <col min="13605" max="13605" width="6.42578125" style="109" customWidth="1"/>
    <col min="13606" max="13607" width="7.85546875" style="109" customWidth="1"/>
    <col min="13608" max="13824" width="9.140625" style="109"/>
    <col min="13825" max="13825" width="3.5703125" style="109" bestFit="1" customWidth="1"/>
    <col min="13826" max="13826" width="24.42578125" style="109" customWidth="1"/>
    <col min="13827" max="13829" width="0" style="109" hidden="1" customWidth="1"/>
    <col min="13830" max="13830" width="10.85546875" style="109" customWidth="1"/>
    <col min="13831" max="13831" width="5.5703125" style="109" bestFit="1" customWidth="1"/>
    <col min="13832" max="13832" width="6.140625" style="109" customWidth="1"/>
    <col min="13833" max="13834" width="5.5703125" style="109" customWidth="1"/>
    <col min="13835" max="13835" width="0" style="109" hidden="1" customWidth="1"/>
    <col min="13836" max="13836" width="17.5703125" style="109" customWidth="1"/>
    <col min="13837" max="13838" width="0" style="109" hidden="1" customWidth="1"/>
    <col min="13839" max="13839" width="11.42578125" style="109" customWidth="1"/>
    <col min="13840" max="13841" width="0" style="109" hidden="1" customWidth="1"/>
    <col min="13842" max="13857" width="5.140625" style="109" customWidth="1"/>
    <col min="13858" max="13858" width="0" style="109" hidden="1" customWidth="1"/>
    <col min="13859" max="13859" width="5.42578125" style="109" customWidth="1"/>
    <col min="13860" max="13860" width="6" style="109" customWidth="1"/>
    <col min="13861" max="13861" width="6.42578125" style="109" customWidth="1"/>
    <col min="13862" max="13863" width="7.85546875" style="109" customWidth="1"/>
    <col min="13864" max="14080" width="9.140625" style="109"/>
    <col min="14081" max="14081" width="3.5703125" style="109" bestFit="1" customWidth="1"/>
    <col min="14082" max="14082" width="24.42578125" style="109" customWidth="1"/>
    <col min="14083" max="14085" width="0" style="109" hidden="1" customWidth="1"/>
    <col min="14086" max="14086" width="10.85546875" style="109" customWidth="1"/>
    <col min="14087" max="14087" width="5.5703125" style="109" bestFit="1" customWidth="1"/>
    <col min="14088" max="14088" width="6.140625" style="109" customWidth="1"/>
    <col min="14089" max="14090" width="5.5703125" style="109" customWidth="1"/>
    <col min="14091" max="14091" width="0" style="109" hidden="1" customWidth="1"/>
    <col min="14092" max="14092" width="17.5703125" style="109" customWidth="1"/>
    <col min="14093" max="14094" width="0" style="109" hidden="1" customWidth="1"/>
    <col min="14095" max="14095" width="11.42578125" style="109" customWidth="1"/>
    <col min="14096" max="14097" width="0" style="109" hidden="1" customWidth="1"/>
    <col min="14098" max="14113" width="5.140625" style="109" customWidth="1"/>
    <col min="14114" max="14114" width="0" style="109" hidden="1" customWidth="1"/>
    <col min="14115" max="14115" width="5.42578125" style="109" customWidth="1"/>
    <col min="14116" max="14116" width="6" style="109" customWidth="1"/>
    <col min="14117" max="14117" width="6.42578125" style="109" customWidth="1"/>
    <col min="14118" max="14119" width="7.85546875" style="109" customWidth="1"/>
    <col min="14120" max="14336" width="9.140625" style="109"/>
    <col min="14337" max="14337" width="3.5703125" style="109" bestFit="1" customWidth="1"/>
    <col min="14338" max="14338" width="24.42578125" style="109" customWidth="1"/>
    <col min="14339" max="14341" width="0" style="109" hidden="1" customWidth="1"/>
    <col min="14342" max="14342" width="10.85546875" style="109" customWidth="1"/>
    <col min="14343" max="14343" width="5.5703125" style="109" bestFit="1" customWidth="1"/>
    <col min="14344" max="14344" width="6.140625" style="109" customWidth="1"/>
    <col min="14345" max="14346" width="5.5703125" style="109" customWidth="1"/>
    <col min="14347" max="14347" width="0" style="109" hidden="1" customWidth="1"/>
    <col min="14348" max="14348" width="17.5703125" style="109" customWidth="1"/>
    <col min="14349" max="14350" width="0" style="109" hidden="1" customWidth="1"/>
    <col min="14351" max="14351" width="11.42578125" style="109" customWidth="1"/>
    <col min="14352" max="14353" width="0" style="109" hidden="1" customWidth="1"/>
    <col min="14354" max="14369" width="5.140625" style="109" customWidth="1"/>
    <col min="14370" max="14370" width="0" style="109" hidden="1" customWidth="1"/>
    <col min="14371" max="14371" width="5.42578125" style="109" customWidth="1"/>
    <col min="14372" max="14372" width="6" style="109" customWidth="1"/>
    <col min="14373" max="14373" width="6.42578125" style="109" customWidth="1"/>
    <col min="14374" max="14375" width="7.85546875" style="109" customWidth="1"/>
    <col min="14376" max="14592" width="9.140625" style="109"/>
    <col min="14593" max="14593" width="3.5703125" style="109" bestFit="1" customWidth="1"/>
    <col min="14594" max="14594" width="24.42578125" style="109" customWidth="1"/>
    <col min="14595" max="14597" width="0" style="109" hidden="1" customWidth="1"/>
    <col min="14598" max="14598" width="10.85546875" style="109" customWidth="1"/>
    <col min="14599" max="14599" width="5.5703125" style="109" bestFit="1" customWidth="1"/>
    <col min="14600" max="14600" width="6.140625" style="109" customWidth="1"/>
    <col min="14601" max="14602" width="5.5703125" style="109" customWidth="1"/>
    <col min="14603" max="14603" width="0" style="109" hidden="1" customWidth="1"/>
    <col min="14604" max="14604" width="17.5703125" style="109" customWidth="1"/>
    <col min="14605" max="14606" width="0" style="109" hidden="1" customWidth="1"/>
    <col min="14607" max="14607" width="11.42578125" style="109" customWidth="1"/>
    <col min="14608" max="14609" width="0" style="109" hidden="1" customWidth="1"/>
    <col min="14610" max="14625" width="5.140625" style="109" customWidth="1"/>
    <col min="14626" max="14626" width="0" style="109" hidden="1" customWidth="1"/>
    <col min="14627" max="14627" width="5.42578125" style="109" customWidth="1"/>
    <col min="14628" max="14628" width="6" style="109" customWidth="1"/>
    <col min="14629" max="14629" width="6.42578125" style="109" customWidth="1"/>
    <col min="14630" max="14631" width="7.85546875" style="109" customWidth="1"/>
    <col min="14632" max="14848" width="9.140625" style="109"/>
    <col min="14849" max="14849" width="3.5703125" style="109" bestFit="1" customWidth="1"/>
    <col min="14850" max="14850" width="24.42578125" style="109" customWidth="1"/>
    <col min="14851" max="14853" width="0" style="109" hidden="1" customWidth="1"/>
    <col min="14854" max="14854" width="10.85546875" style="109" customWidth="1"/>
    <col min="14855" max="14855" width="5.5703125" style="109" bestFit="1" customWidth="1"/>
    <col min="14856" max="14856" width="6.140625" style="109" customWidth="1"/>
    <col min="14857" max="14858" width="5.5703125" style="109" customWidth="1"/>
    <col min="14859" max="14859" width="0" style="109" hidden="1" customWidth="1"/>
    <col min="14860" max="14860" width="17.5703125" style="109" customWidth="1"/>
    <col min="14861" max="14862" width="0" style="109" hidden="1" customWidth="1"/>
    <col min="14863" max="14863" width="11.42578125" style="109" customWidth="1"/>
    <col min="14864" max="14865" width="0" style="109" hidden="1" customWidth="1"/>
    <col min="14866" max="14881" width="5.140625" style="109" customWidth="1"/>
    <col min="14882" max="14882" width="0" style="109" hidden="1" customWidth="1"/>
    <col min="14883" max="14883" width="5.42578125" style="109" customWidth="1"/>
    <col min="14884" max="14884" width="6" style="109" customWidth="1"/>
    <col min="14885" max="14885" width="6.42578125" style="109" customWidth="1"/>
    <col min="14886" max="14887" width="7.85546875" style="109" customWidth="1"/>
    <col min="14888" max="15104" width="9.140625" style="109"/>
    <col min="15105" max="15105" width="3.5703125" style="109" bestFit="1" customWidth="1"/>
    <col min="15106" max="15106" width="24.42578125" style="109" customWidth="1"/>
    <col min="15107" max="15109" width="0" style="109" hidden="1" customWidth="1"/>
    <col min="15110" max="15110" width="10.85546875" style="109" customWidth="1"/>
    <col min="15111" max="15111" width="5.5703125" style="109" bestFit="1" customWidth="1"/>
    <col min="15112" max="15112" width="6.140625" style="109" customWidth="1"/>
    <col min="15113" max="15114" width="5.5703125" style="109" customWidth="1"/>
    <col min="15115" max="15115" width="0" style="109" hidden="1" customWidth="1"/>
    <col min="15116" max="15116" width="17.5703125" style="109" customWidth="1"/>
    <col min="15117" max="15118" width="0" style="109" hidden="1" customWidth="1"/>
    <col min="15119" max="15119" width="11.42578125" style="109" customWidth="1"/>
    <col min="15120" max="15121" width="0" style="109" hidden="1" customWidth="1"/>
    <col min="15122" max="15137" width="5.140625" style="109" customWidth="1"/>
    <col min="15138" max="15138" width="0" style="109" hidden="1" customWidth="1"/>
    <col min="15139" max="15139" width="5.42578125" style="109" customWidth="1"/>
    <col min="15140" max="15140" width="6" style="109" customWidth="1"/>
    <col min="15141" max="15141" width="6.42578125" style="109" customWidth="1"/>
    <col min="15142" max="15143" width="7.85546875" style="109" customWidth="1"/>
    <col min="15144" max="15360" width="9.140625" style="109"/>
    <col min="15361" max="15361" width="3.5703125" style="109" bestFit="1" customWidth="1"/>
    <col min="15362" max="15362" width="24.42578125" style="109" customWidth="1"/>
    <col min="15363" max="15365" width="0" style="109" hidden="1" customWidth="1"/>
    <col min="15366" max="15366" width="10.85546875" style="109" customWidth="1"/>
    <col min="15367" max="15367" width="5.5703125" style="109" bestFit="1" customWidth="1"/>
    <col min="15368" max="15368" width="6.140625" style="109" customWidth="1"/>
    <col min="15369" max="15370" width="5.5703125" style="109" customWidth="1"/>
    <col min="15371" max="15371" width="0" style="109" hidden="1" customWidth="1"/>
    <col min="15372" max="15372" width="17.5703125" style="109" customWidth="1"/>
    <col min="15373" max="15374" width="0" style="109" hidden="1" customWidth="1"/>
    <col min="15375" max="15375" width="11.42578125" style="109" customWidth="1"/>
    <col min="15376" max="15377" width="0" style="109" hidden="1" customWidth="1"/>
    <col min="15378" max="15393" width="5.140625" style="109" customWidth="1"/>
    <col min="15394" max="15394" width="0" style="109" hidden="1" customWidth="1"/>
    <col min="15395" max="15395" width="5.42578125" style="109" customWidth="1"/>
    <col min="15396" max="15396" width="6" style="109" customWidth="1"/>
    <col min="15397" max="15397" width="6.42578125" style="109" customWidth="1"/>
    <col min="15398" max="15399" width="7.85546875" style="109" customWidth="1"/>
    <col min="15400" max="15616" width="9.140625" style="109"/>
    <col min="15617" max="15617" width="3.5703125" style="109" bestFit="1" customWidth="1"/>
    <col min="15618" max="15618" width="24.42578125" style="109" customWidth="1"/>
    <col min="15619" max="15621" width="0" style="109" hidden="1" customWidth="1"/>
    <col min="15622" max="15622" width="10.85546875" style="109" customWidth="1"/>
    <col min="15623" max="15623" width="5.5703125" style="109" bestFit="1" customWidth="1"/>
    <col min="15624" max="15624" width="6.140625" style="109" customWidth="1"/>
    <col min="15625" max="15626" width="5.5703125" style="109" customWidth="1"/>
    <col min="15627" max="15627" width="0" style="109" hidden="1" customWidth="1"/>
    <col min="15628" max="15628" width="17.5703125" style="109" customWidth="1"/>
    <col min="15629" max="15630" width="0" style="109" hidden="1" customWidth="1"/>
    <col min="15631" max="15631" width="11.42578125" style="109" customWidth="1"/>
    <col min="15632" max="15633" width="0" style="109" hidden="1" customWidth="1"/>
    <col min="15634" max="15649" width="5.140625" style="109" customWidth="1"/>
    <col min="15650" max="15650" width="0" style="109" hidden="1" customWidth="1"/>
    <col min="15651" max="15651" width="5.42578125" style="109" customWidth="1"/>
    <col min="15652" max="15652" width="6" style="109" customWidth="1"/>
    <col min="15653" max="15653" width="6.42578125" style="109" customWidth="1"/>
    <col min="15654" max="15655" width="7.85546875" style="109" customWidth="1"/>
    <col min="15656" max="15872" width="9.140625" style="109"/>
    <col min="15873" max="15873" width="3.5703125" style="109" bestFit="1" customWidth="1"/>
    <col min="15874" max="15874" width="24.42578125" style="109" customWidth="1"/>
    <col min="15875" max="15877" width="0" style="109" hidden="1" customWidth="1"/>
    <col min="15878" max="15878" width="10.85546875" style="109" customWidth="1"/>
    <col min="15879" max="15879" width="5.5703125" style="109" bestFit="1" customWidth="1"/>
    <col min="15880" max="15880" width="6.140625" style="109" customWidth="1"/>
    <col min="15881" max="15882" width="5.5703125" style="109" customWidth="1"/>
    <col min="15883" max="15883" width="0" style="109" hidden="1" customWidth="1"/>
    <col min="15884" max="15884" width="17.5703125" style="109" customWidth="1"/>
    <col min="15885" max="15886" width="0" style="109" hidden="1" customWidth="1"/>
    <col min="15887" max="15887" width="11.42578125" style="109" customWidth="1"/>
    <col min="15888" max="15889" width="0" style="109" hidden="1" customWidth="1"/>
    <col min="15890" max="15905" width="5.140625" style="109" customWidth="1"/>
    <col min="15906" max="15906" width="0" style="109" hidden="1" customWidth="1"/>
    <col min="15907" max="15907" width="5.42578125" style="109" customWidth="1"/>
    <col min="15908" max="15908" width="6" style="109" customWidth="1"/>
    <col min="15909" max="15909" width="6.42578125" style="109" customWidth="1"/>
    <col min="15910" max="15911" width="7.85546875" style="109" customWidth="1"/>
    <col min="15912" max="16128" width="9.140625" style="109"/>
    <col min="16129" max="16129" width="3.5703125" style="109" bestFit="1" customWidth="1"/>
    <col min="16130" max="16130" width="24.42578125" style="109" customWidth="1"/>
    <col min="16131" max="16133" width="0" style="109" hidden="1" customWidth="1"/>
    <col min="16134" max="16134" width="10.85546875" style="109" customWidth="1"/>
    <col min="16135" max="16135" width="5.5703125" style="109" bestFit="1" customWidth="1"/>
    <col min="16136" max="16136" width="6.140625" style="109" customWidth="1"/>
    <col min="16137" max="16138" width="5.5703125" style="109" customWidth="1"/>
    <col min="16139" max="16139" width="0" style="109" hidden="1" customWidth="1"/>
    <col min="16140" max="16140" width="17.5703125" style="109" customWidth="1"/>
    <col min="16141" max="16142" width="0" style="109" hidden="1" customWidth="1"/>
    <col min="16143" max="16143" width="11.42578125" style="109" customWidth="1"/>
    <col min="16144" max="16145" width="0" style="109" hidden="1" customWidth="1"/>
    <col min="16146" max="16161" width="5.140625" style="109" customWidth="1"/>
    <col min="16162" max="16162" width="0" style="109" hidden="1" customWidth="1"/>
    <col min="16163" max="16163" width="5.42578125" style="109" customWidth="1"/>
    <col min="16164" max="16164" width="6" style="109" customWidth="1"/>
    <col min="16165" max="16165" width="6.42578125" style="109" customWidth="1"/>
    <col min="16166" max="16167" width="7.85546875" style="109" customWidth="1"/>
    <col min="16168" max="16384" width="9.140625" style="109"/>
  </cols>
  <sheetData>
    <row r="1" spans="1:39" s="78" customFormat="1" ht="25.5">
      <c r="A1" s="249" t="s">
        <v>407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77"/>
    </row>
    <row r="2" spans="1:39" s="79" customFormat="1" ht="15.75">
      <c r="A2" s="249" t="s">
        <v>408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77"/>
    </row>
    <row r="3" spans="1:39" s="79" customFormat="1" ht="15.75">
      <c r="A3" s="249" t="s">
        <v>409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77"/>
    </row>
    <row r="4" spans="1:39" s="79" customFormat="1" ht="15.75">
      <c r="A4" s="80"/>
      <c r="B4" s="80"/>
      <c r="C4" s="80"/>
      <c r="D4" s="80"/>
      <c r="E4" s="80"/>
      <c r="F4" s="80"/>
      <c r="G4" s="80"/>
      <c r="H4" s="80"/>
      <c r="I4" s="81"/>
      <c r="J4" s="81"/>
      <c r="K4" s="80"/>
      <c r="L4" s="80"/>
      <c r="M4" s="80"/>
      <c r="N4" s="80"/>
      <c r="O4" s="80"/>
      <c r="P4" s="80"/>
      <c r="Q4" s="80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3"/>
      <c r="AE4" s="83"/>
      <c r="AF4" s="82"/>
      <c r="AG4" s="82"/>
      <c r="AH4" s="82"/>
      <c r="AI4" s="82"/>
      <c r="AJ4" s="82"/>
      <c r="AK4" s="82"/>
      <c r="AL4" s="82"/>
      <c r="AM4" s="82"/>
    </row>
    <row r="5" spans="1:39" s="86" customFormat="1" ht="16.5" thickBot="1">
      <c r="A5" s="250" t="s">
        <v>410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1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5"/>
      <c r="AE5" s="85"/>
      <c r="AF5" s="84"/>
      <c r="AG5" s="84"/>
      <c r="AH5" s="84"/>
      <c r="AI5" s="84"/>
      <c r="AJ5" s="84"/>
      <c r="AK5" s="84"/>
      <c r="AL5" s="84"/>
      <c r="AM5" s="84"/>
    </row>
    <row r="6" spans="1:39" s="88" customFormat="1" ht="13.5" thickTop="1">
      <c r="A6" s="232" t="s">
        <v>2</v>
      </c>
      <c r="B6" s="232" t="s">
        <v>411</v>
      </c>
      <c r="C6" s="232" t="s">
        <v>251</v>
      </c>
      <c r="D6" s="232"/>
      <c r="E6" s="232"/>
      <c r="F6" s="229" t="s">
        <v>412</v>
      </c>
      <c r="G6" s="252" t="s">
        <v>413</v>
      </c>
      <c r="H6" s="253"/>
      <c r="I6" s="252" t="s">
        <v>414</v>
      </c>
      <c r="J6" s="253"/>
      <c r="K6" s="87"/>
      <c r="L6" s="229" t="s">
        <v>415</v>
      </c>
      <c r="M6" s="232" t="s">
        <v>416</v>
      </c>
      <c r="N6" s="232" t="s">
        <v>417</v>
      </c>
      <c r="O6" s="237" t="s">
        <v>418</v>
      </c>
      <c r="P6" s="240" t="s">
        <v>419</v>
      </c>
      <c r="Q6" s="264" t="s">
        <v>420</v>
      </c>
      <c r="R6" s="256" t="s">
        <v>421</v>
      </c>
      <c r="S6" s="243"/>
      <c r="T6" s="243"/>
      <c r="U6" s="243"/>
      <c r="V6" s="243"/>
      <c r="W6" s="243"/>
      <c r="X6" s="243"/>
      <c r="Y6" s="244"/>
      <c r="Z6" s="243" t="s">
        <v>422</v>
      </c>
      <c r="AA6" s="243"/>
      <c r="AB6" s="243"/>
      <c r="AC6" s="244"/>
      <c r="AD6" s="245" t="s">
        <v>423</v>
      </c>
      <c r="AE6" s="246"/>
      <c r="AF6" s="256" t="s">
        <v>424</v>
      </c>
      <c r="AG6" s="244"/>
      <c r="AH6" s="257" t="s">
        <v>425</v>
      </c>
      <c r="AI6" s="262" t="s">
        <v>426</v>
      </c>
      <c r="AJ6" s="244"/>
      <c r="AK6" s="256" t="s">
        <v>427</v>
      </c>
      <c r="AL6" s="243"/>
      <c r="AM6" s="87"/>
    </row>
    <row r="7" spans="1:39" s="88" customFormat="1" ht="12.75">
      <c r="A7" s="233"/>
      <c r="B7" s="233"/>
      <c r="C7" s="89"/>
      <c r="D7" s="89"/>
      <c r="E7" s="89"/>
      <c r="F7" s="230"/>
      <c r="G7" s="254"/>
      <c r="H7" s="255"/>
      <c r="I7" s="254"/>
      <c r="J7" s="255"/>
      <c r="K7" s="90"/>
      <c r="L7" s="230"/>
      <c r="M7" s="233"/>
      <c r="N7" s="233"/>
      <c r="O7" s="238"/>
      <c r="P7" s="241"/>
      <c r="Q7" s="233"/>
      <c r="R7" s="268" t="s">
        <v>428</v>
      </c>
      <c r="S7" s="269"/>
      <c r="T7" s="270" t="s">
        <v>429</v>
      </c>
      <c r="U7" s="269"/>
      <c r="V7" s="270" t="s">
        <v>383</v>
      </c>
      <c r="W7" s="269"/>
      <c r="X7" s="270" t="s">
        <v>430</v>
      </c>
      <c r="Y7" s="271"/>
      <c r="Z7" s="272" t="s">
        <v>275</v>
      </c>
      <c r="AA7" s="269"/>
      <c r="AB7" s="270" t="s">
        <v>383</v>
      </c>
      <c r="AC7" s="269"/>
      <c r="AD7" s="247"/>
      <c r="AE7" s="248"/>
      <c r="AF7" s="235" t="s">
        <v>431</v>
      </c>
      <c r="AG7" s="263" t="s">
        <v>432</v>
      </c>
      <c r="AH7" s="258"/>
      <c r="AI7" s="235" t="s">
        <v>433</v>
      </c>
      <c r="AJ7" s="263" t="s">
        <v>434</v>
      </c>
      <c r="AK7" s="235" t="s">
        <v>435</v>
      </c>
      <c r="AL7" s="260" t="s">
        <v>434</v>
      </c>
      <c r="AM7" s="91"/>
    </row>
    <row r="8" spans="1:39" s="88" customFormat="1" ht="56.25" thickBot="1">
      <c r="A8" s="234"/>
      <c r="B8" s="234"/>
      <c r="C8" s="92" t="s">
        <v>258</v>
      </c>
      <c r="D8" s="92" t="s">
        <v>259</v>
      </c>
      <c r="E8" s="92" t="s">
        <v>260</v>
      </c>
      <c r="F8" s="231"/>
      <c r="G8" s="93" t="s">
        <v>436</v>
      </c>
      <c r="H8" s="93" t="s">
        <v>437</v>
      </c>
      <c r="I8" s="93" t="s">
        <v>436</v>
      </c>
      <c r="J8" s="93" t="s">
        <v>437</v>
      </c>
      <c r="K8" s="93"/>
      <c r="L8" s="231"/>
      <c r="M8" s="234"/>
      <c r="N8" s="234"/>
      <c r="O8" s="239"/>
      <c r="P8" s="242"/>
      <c r="Q8" s="265"/>
      <c r="R8" s="93" t="s">
        <v>435</v>
      </c>
      <c r="S8" s="93" t="s">
        <v>438</v>
      </c>
      <c r="T8" s="93" t="s">
        <v>435</v>
      </c>
      <c r="U8" s="93" t="s">
        <v>438</v>
      </c>
      <c r="V8" s="93" t="s">
        <v>435</v>
      </c>
      <c r="W8" s="93" t="s">
        <v>439</v>
      </c>
      <c r="X8" s="93" t="s">
        <v>435</v>
      </c>
      <c r="Y8" s="94" t="s">
        <v>439</v>
      </c>
      <c r="Z8" s="95" t="s">
        <v>435</v>
      </c>
      <c r="AA8" s="93" t="s">
        <v>439</v>
      </c>
      <c r="AB8" s="93" t="s">
        <v>435</v>
      </c>
      <c r="AC8" s="94" t="s">
        <v>439</v>
      </c>
      <c r="AD8" s="96" t="s">
        <v>435</v>
      </c>
      <c r="AE8" s="96" t="s">
        <v>440</v>
      </c>
      <c r="AF8" s="236"/>
      <c r="AG8" s="231"/>
      <c r="AH8" s="259"/>
      <c r="AI8" s="236"/>
      <c r="AJ8" s="231"/>
      <c r="AK8" s="236"/>
      <c r="AL8" s="261"/>
      <c r="AM8" s="91" t="s">
        <v>441</v>
      </c>
    </row>
    <row r="9" spans="1:39" ht="21.75" thickTop="1">
      <c r="A9" s="97" t="s">
        <v>442</v>
      </c>
      <c r="B9" s="98" t="s">
        <v>443</v>
      </c>
      <c r="C9" s="99"/>
      <c r="D9" s="99"/>
      <c r="E9" s="99"/>
      <c r="F9" s="98"/>
      <c r="G9" s="97">
        <f>SUM(G10:G14)</f>
        <v>820</v>
      </c>
      <c r="H9" s="97">
        <f>SUM(H10:H14)</f>
        <v>465</v>
      </c>
      <c r="I9" s="97">
        <f>SUM(I10:I14)</f>
        <v>38</v>
      </c>
      <c r="J9" s="97">
        <f>SUM(J10:J14)</f>
        <v>16</v>
      </c>
      <c r="K9" s="98"/>
      <c r="L9" s="98"/>
      <c r="M9" s="98"/>
      <c r="N9" s="98"/>
      <c r="O9" s="98"/>
      <c r="P9" s="97"/>
      <c r="Q9" s="100"/>
      <c r="R9" s="101">
        <f>SUM(R10:R14)</f>
        <v>1</v>
      </c>
      <c r="S9" s="102" t="s">
        <v>444</v>
      </c>
      <c r="T9" s="102">
        <f t="shared" ref="T9:AL9" si="0">SUM(T10:T14)</f>
        <v>4</v>
      </c>
      <c r="U9" s="102" t="s">
        <v>444</v>
      </c>
      <c r="V9" s="102">
        <f t="shared" si="0"/>
        <v>0</v>
      </c>
      <c r="W9" s="102" t="s">
        <v>444</v>
      </c>
      <c r="X9" s="102">
        <f t="shared" si="0"/>
        <v>0</v>
      </c>
      <c r="Y9" s="103" t="s">
        <v>444</v>
      </c>
      <c r="Z9" s="101">
        <f>SUM(Z10:Z14)</f>
        <v>0</v>
      </c>
      <c r="AA9" s="102" t="s">
        <v>444</v>
      </c>
      <c r="AB9" s="102">
        <f>SUM(AB10:AB14)</f>
        <v>0</v>
      </c>
      <c r="AC9" s="103" t="s">
        <v>444</v>
      </c>
      <c r="AD9" s="104">
        <f>SUM(AD10:AD14)</f>
        <v>0</v>
      </c>
      <c r="AE9" s="105">
        <f>SUM(AE10:AE14)</f>
        <v>0</v>
      </c>
      <c r="AF9" s="101">
        <f t="shared" si="0"/>
        <v>0</v>
      </c>
      <c r="AG9" s="103">
        <f t="shared" si="0"/>
        <v>67</v>
      </c>
      <c r="AH9" s="106"/>
      <c r="AI9" s="101">
        <f t="shared" si="0"/>
        <v>0</v>
      </c>
      <c r="AJ9" s="103">
        <f t="shared" si="0"/>
        <v>0</v>
      </c>
      <c r="AK9" s="107">
        <f t="shared" si="0"/>
        <v>0</v>
      </c>
      <c r="AL9" s="108">
        <f t="shared" si="0"/>
        <v>0</v>
      </c>
      <c r="AM9" s="102"/>
    </row>
    <row r="10" spans="1:39" s="120" customFormat="1" ht="12.75">
      <c r="A10" s="110">
        <v>1</v>
      </c>
      <c r="B10" s="111" t="s">
        <v>445</v>
      </c>
      <c r="C10" s="111" t="s">
        <v>446</v>
      </c>
      <c r="D10" s="111" t="s">
        <v>447</v>
      </c>
      <c r="E10" s="111" t="s">
        <v>448</v>
      </c>
      <c r="F10" s="110" t="s">
        <v>449</v>
      </c>
      <c r="G10" s="110">
        <f>'[1]Khmer Version'!G10</f>
        <v>331</v>
      </c>
      <c r="H10" s="110">
        <f>'[1]Khmer Version'!H10</f>
        <v>186</v>
      </c>
      <c r="I10" s="112">
        <f>'[1]Khmer Version'!I10</f>
        <v>8</v>
      </c>
      <c r="J10" s="110">
        <v>4</v>
      </c>
      <c r="K10" s="113"/>
      <c r="L10" s="113" t="s">
        <v>450</v>
      </c>
      <c r="M10" s="110" t="s">
        <v>451</v>
      </c>
      <c r="N10" s="110" t="s">
        <v>451</v>
      </c>
      <c r="O10" s="113" t="s">
        <v>452</v>
      </c>
      <c r="P10" s="110">
        <f>'[1]Khmer Version'!AI10</f>
        <v>0</v>
      </c>
      <c r="Q10" s="113" t="s">
        <v>453</v>
      </c>
      <c r="R10" s="114" t="str">
        <f>'[1]Khmer Version'!O10</f>
        <v>-</v>
      </c>
      <c r="S10" s="110" t="str">
        <f>'[1]Khmer Version'!P10</f>
        <v>-</v>
      </c>
      <c r="T10" s="110">
        <f>'[1]Khmer Version'!Q10</f>
        <v>1</v>
      </c>
      <c r="U10" s="110">
        <f>'[1]Khmer Version'!R10</f>
        <v>100</v>
      </c>
      <c r="V10" s="110" t="str">
        <f>'[1]Khmer Version'!S10</f>
        <v>-</v>
      </c>
      <c r="W10" s="110" t="str">
        <f>'[1]Khmer Version'!T10</f>
        <v>-</v>
      </c>
      <c r="X10" s="110" t="str">
        <f>'[1]Khmer Version'!U10</f>
        <v>-</v>
      </c>
      <c r="Y10" s="115" t="str">
        <f>'[1]Khmer Version'!V10</f>
        <v>-</v>
      </c>
      <c r="Z10" s="114" t="str">
        <f>'[1]Khmer Version'!W10</f>
        <v>-</v>
      </c>
      <c r="AA10" s="110" t="str">
        <f>'[1]Khmer Version'!X10</f>
        <v>-</v>
      </c>
      <c r="AB10" s="110" t="str">
        <f>'[1]Khmer Version'!Y10</f>
        <v>-</v>
      </c>
      <c r="AC10" s="115" t="str">
        <f>'[1]Khmer Version'!Z10</f>
        <v>-</v>
      </c>
      <c r="AD10" s="116">
        <f>'[1]Khmer Version'!AA10</f>
        <v>0</v>
      </c>
      <c r="AE10" s="117">
        <f>'[1]Khmer Version'!AB10</f>
        <v>0</v>
      </c>
      <c r="AF10" s="114" t="str">
        <f>'[1]Khmer Version'!AC10</f>
        <v>-</v>
      </c>
      <c r="AG10" s="115">
        <f>'[1]Khmer Version'!AD10</f>
        <v>20</v>
      </c>
      <c r="AH10" s="118" t="str">
        <f>'[1]Khmer Version'!AE10</f>
        <v>..?</v>
      </c>
      <c r="AI10" s="114" t="str">
        <f>'[1]Khmer Version'!AF10</f>
        <v>-</v>
      </c>
      <c r="AJ10" s="115" t="str">
        <f>'[1]Khmer Version'!AG10</f>
        <v>-</v>
      </c>
      <c r="AK10" s="119">
        <f>'[1]Khmer Version'!AH10</f>
        <v>0</v>
      </c>
      <c r="AL10" s="118">
        <f>'[1]Khmer Version'!AI10</f>
        <v>0</v>
      </c>
      <c r="AM10" s="110">
        <v>100</v>
      </c>
    </row>
    <row r="11" spans="1:39" s="120" customFormat="1" ht="12.75">
      <c r="A11" s="110">
        <v>2</v>
      </c>
      <c r="B11" s="111" t="s">
        <v>454</v>
      </c>
      <c r="C11" s="111" t="s">
        <v>455</v>
      </c>
      <c r="D11" s="111" t="s">
        <v>456</v>
      </c>
      <c r="E11" s="111" t="s">
        <v>448</v>
      </c>
      <c r="F11" s="110" t="s">
        <v>457</v>
      </c>
      <c r="G11" s="121">
        <f>'[1]Khmer Version'!G11</f>
        <v>110</v>
      </c>
      <c r="H11" s="112">
        <f>'[1]Khmer Version'!H11</f>
        <v>70</v>
      </c>
      <c r="I11" s="112">
        <f>'[1]Khmer Version'!I11</f>
        <v>8</v>
      </c>
      <c r="J11" s="112">
        <v>3</v>
      </c>
      <c r="K11" s="122"/>
      <c r="L11" s="113" t="s">
        <v>458</v>
      </c>
      <c r="M11" s="110" t="s">
        <v>451</v>
      </c>
      <c r="N11" s="110" t="s">
        <v>451</v>
      </c>
      <c r="O11" s="113" t="s">
        <v>459</v>
      </c>
      <c r="P11" s="110">
        <f>'[1]Khmer Version'!AI11</f>
        <v>0</v>
      </c>
      <c r="Q11" s="113" t="s">
        <v>453</v>
      </c>
      <c r="R11" s="114" t="str">
        <f>'[1]Khmer Version'!O11</f>
        <v>-</v>
      </c>
      <c r="S11" s="110" t="str">
        <f>'[1]Khmer Version'!P11</f>
        <v>-</v>
      </c>
      <c r="T11" s="110">
        <f>'[1]Khmer Version'!Q11</f>
        <v>1</v>
      </c>
      <c r="U11" s="110">
        <f>'[1]Khmer Version'!R11</f>
        <v>100</v>
      </c>
      <c r="V11" s="110" t="str">
        <f>'[1]Khmer Version'!S11</f>
        <v>-</v>
      </c>
      <c r="W11" s="110" t="str">
        <f>'[1]Khmer Version'!T11</f>
        <v>-</v>
      </c>
      <c r="X11" s="110" t="str">
        <f>'[1]Khmer Version'!U11</f>
        <v>-</v>
      </c>
      <c r="Y11" s="115" t="str">
        <f>'[1]Khmer Version'!V11</f>
        <v>-</v>
      </c>
      <c r="Z11" s="114" t="str">
        <f>'[1]Khmer Version'!W11</f>
        <v>-</v>
      </c>
      <c r="AA11" s="110" t="str">
        <f>'[1]Khmer Version'!X11</f>
        <v>-</v>
      </c>
      <c r="AB11" s="110" t="str">
        <f>'[1]Khmer Version'!Y11</f>
        <v>-</v>
      </c>
      <c r="AC11" s="115" t="str">
        <f>'[1]Khmer Version'!Z11</f>
        <v>-</v>
      </c>
      <c r="AD11" s="116">
        <f>'[1]Khmer Version'!AA11</f>
        <v>0</v>
      </c>
      <c r="AE11" s="117">
        <f>'[1]Khmer Version'!AB11</f>
        <v>0</v>
      </c>
      <c r="AF11" s="114" t="str">
        <f>'[1]Khmer Version'!AC11</f>
        <v>-</v>
      </c>
      <c r="AG11" s="115">
        <f>'[1]Khmer Version'!AD11</f>
        <v>10</v>
      </c>
      <c r="AH11" s="118" t="str">
        <f>'[1]Khmer Version'!AE11</f>
        <v>..?</v>
      </c>
      <c r="AI11" s="114" t="str">
        <f>'[1]Khmer Version'!AF11</f>
        <v>-</v>
      </c>
      <c r="AJ11" s="115" t="str">
        <f>'[1]Khmer Version'!AG11</f>
        <v>-</v>
      </c>
      <c r="AK11" s="119">
        <f>'[1]Khmer Version'!AH11</f>
        <v>0</v>
      </c>
      <c r="AL11" s="118">
        <f>'[1]Khmer Version'!AI11</f>
        <v>0</v>
      </c>
      <c r="AM11" s="110">
        <v>100</v>
      </c>
    </row>
    <row r="12" spans="1:39" s="120" customFormat="1" ht="12.75">
      <c r="A12" s="110">
        <v>3</v>
      </c>
      <c r="B12" s="111" t="s">
        <v>460</v>
      </c>
      <c r="C12" s="111" t="s">
        <v>461</v>
      </c>
      <c r="D12" s="111" t="s">
        <v>289</v>
      </c>
      <c r="E12" s="111" t="s">
        <v>270</v>
      </c>
      <c r="F12" s="110" t="s">
        <v>462</v>
      </c>
      <c r="G12" s="110">
        <f>'[1]Khmer Version'!G12</f>
        <v>190</v>
      </c>
      <c r="H12" s="110">
        <f>'[1]Khmer Version'!H12</f>
        <v>85</v>
      </c>
      <c r="I12" s="110">
        <f>'[1]Khmer Version'!I12</f>
        <v>8</v>
      </c>
      <c r="J12" s="110">
        <v>4</v>
      </c>
      <c r="K12" s="113"/>
      <c r="L12" s="113" t="s">
        <v>463</v>
      </c>
      <c r="M12" s="110" t="s">
        <v>451</v>
      </c>
      <c r="N12" s="110" t="s">
        <v>451</v>
      </c>
      <c r="O12" s="113" t="s">
        <v>464</v>
      </c>
      <c r="P12" s="110">
        <f>'[1]Khmer Version'!AI12</f>
        <v>0</v>
      </c>
      <c r="Q12" s="113" t="s">
        <v>453</v>
      </c>
      <c r="R12" s="114" t="str">
        <f>'[1]Khmer Version'!O12</f>
        <v>-</v>
      </c>
      <c r="S12" s="110" t="str">
        <f>'[1]Khmer Version'!P12</f>
        <v>-</v>
      </c>
      <c r="T12" s="110">
        <f>'[1]Khmer Version'!Q12</f>
        <v>1</v>
      </c>
      <c r="U12" s="110">
        <f>'[1]Khmer Version'!R12</f>
        <v>100</v>
      </c>
      <c r="V12" s="110" t="str">
        <f>'[1]Khmer Version'!S12</f>
        <v>-</v>
      </c>
      <c r="W12" s="110" t="str">
        <f>'[1]Khmer Version'!T12</f>
        <v>-</v>
      </c>
      <c r="X12" s="110" t="str">
        <f>'[1]Khmer Version'!U12</f>
        <v>-</v>
      </c>
      <c r="Y12" s="115" t="str">
        <f>'[1]Khmer Version'!V12</f>
        <v>-</v>
      </c>
      <c r="Z12" s="114" t="str">
        <f>'[1]Khmer Version'!W12</f>
        <v>-</v>
      </c>
      <c r="AA12" s="110" t="str">
        <f>'[1]Khmer Version'!X12</f>
        <v>-</v>
      </c>
      <c r="AB12" s="110" t="str">
        <f>'[1]Khmer Version'!Y12</f>
        <v>-</v>
      </c>
      <c r="AC12" s="115" t="str">
        <f>'[1]Khmer Version'!Z12</f>
        <v>-</v>
      </c>
      <c r="AD12" s="116">
        <f>'[1]Khmer Version'!AA12</f>
        <v>0</v>
      </c>
      <c r="AE12" s="117">
        <f>'[1]Khmer Version'!AB12</f>
        <v>0</v>
      </c>
      <c r="AF12" s="114" t="str">
        <f>'[1]Khmer Version'!AC12</f>
        <v>-</v>
      </c>
      <c r="AG12" s="115">
        <f>'[1]Khmer Version'!AD12</f>
        <v>16</v>
      </c>
      <c r="AH12" s="118" t="str">
        <f>'[1]Khmer Version'!AE12</f>
        <v>..?</v>
      </c>
      <c r="AI12" s="114" t="str">
        <f>'[1]Khmer Version'!AF12</f>
        <v>-</v>
      </c>
      <c r="AJ12" s="115" t="str">
        <f>'[1]Khmer Version'!AG12</f>
        <v>-</v>
      </c>
      <c r="AK12" s="119">
        <f>'[1]Khmer Version'!AH12</f>
        <v>0</v>
      </c>
      <c r="AL12" s="118">
        <f>'[1]Khmer Version'!AI12</f>
        <v>0</v>
      </c>
      <c r="AM12" s="110">
        <v>100</v>
      </c>
    </row>
    <row r="13" spans="1:39" s="120" customFormat="1" ht="12.75">
      <c r="A13" s="110">
        <v>4</v>
      </c>
      <c r="B13" s="111" t="s">
        <v>465</v>
      </c>
      <c r="C13" s="111" t="s">
        <v>466</v>
      </c>
      <c r="D13" s="111" t="s">
        <v>269</v>
      </c>
      <c r="E13" s="111" t="s">
        <v>270</v>
      </c>
      <c r="F13" s="110" t="s">
        <v>467</v>
      </c>
      <c r="G13" s="121">
        <f>'[1]Khmer Version'!G13</f>
        <v>129</v>
      </c>
      <c r="H13" s="112">
        <f>'[1]Khmer Version'!H13</f>
        <v>100</v>
      </c>
      <c r="I13" s="112">
        <f>'[1]Khmer Version'!I13</f>
        <v>6</v>
      </c>
      <c r="J13" s="112">
        <v>4</v>
      </c>
      <c r="K13" s="122"/>
      <c r="L13" s="113" t="s">
        <v>468</v>
      </c>
      <c r="M13" s="110" t="s">
        <v>451</v>
      </c>
      <c r="N13" s="110" t="s">
        <v>451</v>
      </c>
      <c r="O13" s="113" t="s">
        <v>469</v>
      </c>
      <c r="P13" s="110">
        <f>'[1]Khmer Version'!AI13</f>
        <v>0</v>
      </c>
      <c r="Q13" s="113" t="s">
        <v>453</v>
      </c>
      <c r="R13" s="114">
        <f>'[1]Khmer Version'!O13</f>
        <v>1</v>
      </c>
      <c r="S13" s="110">
        <f>'[1]Khmer Version'!P13</f>
        <v>50</v>
      </c>
      <c r="T13" s="110" t="str">
        <f>'[1]Khmer Version'!Q13</f>
        <v>-</v>
      </c>
      <c r="U13" s="110" t="str">
        <f>'[1]Khmer Version'!R13</f>
        <v>-</v>
      </c>
      <c r="V13" s="110" t="str">
        <f>'[1]Khmer Version'!S13</f>
        <v>-</v>
      </c>
      <c r="W13" s="110" t="str">
        <f>'[1]Khmer Version'!T13</f>
        <v>-</v>
      </c>
      <c r="X13" s="110" t="str">
        <f>'[1]Khmer Version'!U13</f>
        <v>-</v>
      </c>
      <c r="Y13" s="115" t="str">
        <f>'[1]Khmer Version'!V13</f>
        <v>-</v>
      </c>
      <c r="Z13" s="114" t="str">
        <f>'[1]Khmer Version'!W13</f>
        <v>-</v>
      </c>
      <c r="AA13" s="110" t="str">
        <f>'[1]Khmer Version'!X13</f>
        <v>-</v>
      </c>
      <c r="AB13" s="110" t="str">
        <f>'[1]Khmer Version'!Y13</f>
        <v>-</v>
      </c>
      <c r="AC13" s="115" t="str">
        <f>'[1]Khmer Version'!Z13</f>
        <v>-</v>
      </c>
      <c r="AD13" s="116">
        <f>'[1]Khmer Version'!AA13</f>
        <v>0</v>
      </c>
      <c r="AE13" s="117">
        <f>'[1]Khmer Version'!AB13</f>
        <v>0</v>
      </c>
      <c r="AF13" s="114" t="str">
        <f>'[1]Khmer Version'!AC13</f>
        <v>-</v>
      </c>
      <c r="AG13" s="115">
        <f>'[1]Khmer Version'!AD13</f>
        <v>11</v>
      </c>
      <c r="AH13" s="118" t="str">
        <f>'[1]Khmer Version'!AE13</f>
        <v>..?</v>
      </c>
      <c r="AI13" s="114" t="str">
        <f>'[1]Khmer Version'!AF13</f>
        <v>-</v>
      </c>
      <c r="AJ13" s="115" t="str">
        <f>'[1]Khmer Version'!AG13</f>
        <v>-</v>
      </c>
      <c r="AK13" s="119">
        <f>'[1]Khmer Version'!AH13</f>
        <v>0</v>
      </c>
      <c r="AL13" s="118">
        <f>'[1]Khmer Version'!AI13</f>
        <v>0</v>
      </c>
      <c r="AM13" s="110">
        <v>50</v>
      </c>
    </row>
    <row r="14" spans="1:39" s="120" customFormat="1" ht="13.5" thickBot="1">
      <c r="A14" s="123">
        <v>5</v>
      </c>
      <c r="B14" s="111" t="s">
        <v>470</v>
      </c>
      <c r="C14" s="124" t="s">
        <v>471</v>
      </c>
      <c r="D14" s="124" t="s">
        <v>472</v>
      </c>
      <c r="E14" s="124" t="s">
        <v>279</v>
      </c>
      <c r="F14" s="123" t="s">
        <v>473</v>
      </c>
      <c r="G14" s="123">
        <f>'[1]Khmer Version'!G14</f>
        <v>60</v>
      </c>
      <c r="H14" s="123">
        <f>'[1]Khmer Version'!H14</f>
        <v>24</v>
      </c>
      <c r="I14" s="125">
        <f>'[1]Khmer Version'!I14</f>
        <v>8</v>
      </c>
      <c r="J14" s="125">
        <v>1</v>
      </c>
      <c r="K14" s="126"/>
      <c r="L14" s="126" t="s">
        <v>458</v>
      </c>
      <c r="M14" s="123" t="s">
        <v>451</v>
      </c>
      <c r="N14" s="123" t="s">
        <v>451</v>
      </c>
      <c r="O14" s="126" t="s">
        <v>474</v>
      </c>
      <c r="P14" s="123">
        <f>'[1]Khmer Version'!AI14</f>
        <v>0</v>
      </c>
      <c r="Q14" s="113" t="s">
        <v>453</v>
      </c>
      <c r="R14" s="127" t="str">
        <f>'[1]Khmer Version'!O14</f>
        <v>-</v>
      </c>
      <c r="S14" s="125" t="str">
        <f>'[1]Khmer Version'!P14</f>
        <v>-</v>
      </c>
      <c r="T14" s="125">
        <f>'[1]Khmer Version'!Q14</f>
        <v>1</v>
      </c>
      <c r="U14" s="125">
        <f>'[1]Khmer Version'!R14</f>
        <v>100</v>
      </c>
      <c r="V14" s="125" t="str">
        <f>'[1]Khmer Version'!S14</f>
        <v>-</v>
      </c>
      <c r="W14" s="125" t="str">
        <f>'[1]Khmer Version'!T14</f>
        <v>-</v>
      </c>
      <c r="X14" s="125" t="str">
        <f>'[1]Khmer Version'!U14</f>
        <v>-</v>
      </c>
      <c r="Y14" s="128" t="str">
        <f>'[1]Khmer Version'!V14</f>
        <v>-</v>
      </c>
      <c r="Z14" s="127" t="str">
        <f>'[1]Khmer Version'!W14</f>
        <v>-</v>
      </c>
      <c r="AA14" s="125" t="str">
        <f>'[1]Khmer Version'!X14</f>
        <v>-</v>
      </c>
      <c r="AB14" s="125" t="str">
        <f>'[1]Khmer Version'!Y14</f>
        <v>-</v>
      </c>
      <c r="AC14" s="128" t="str">
        <f>'[1]Khmer Version'!Z14</f>
        <v>-</v>
      </c>
      <c r="AD14" s="129">
        <f>'[1]Khmer Version'!AA14</f>
        <v>0</v>
      </c>
      <c r="AE14" s="130">
        <f>'[1]Khmer Version'!AB14</f>
        <v>0</v>
      </c>
      <c r="AF14" s="127" t="str">
        <f>'[1]Khmer Version'!AC14</f>
        <v>-</v>
      </c>
      <c r="AG14" s="128">
        <f>'[1]Khmer Version'!AD14</f>
        <v>10</v>
      </c>
      <c r="AH14" s="131" t="str">
        <f>'[1]Khmer Version'!AE14</f>
        <v>..?</v>
      </c>
      <c r="AI14" s="127" t="str">
        <f>'[1]Khmer Version'!AF14</f>
        <v>-</v>
      </c>
      <c r="AJ14" s="128" t="str">
        <f>'[1]Khmer Version'!AG14</f>
        <v>-</v>
      </c>
      <c r="AK14" s="132">
        <f>'[1]Khmer Version'!AH14</f>
        <v>0</v>
      </c>
      <c r="AL14" s="131">
        <f>'[1]Khmer Version'!AI14</f>
        <v>0</v>
      </c>
      <c r="AM14" s="125">
        <v>100</v>
      </c>
    </row>
    <row r="15" spans="1:39" ht="21.75" thickTop="1">
      <c r="A15" s="97" t="s">
        <v>475</v>
      </c>
      <c r="B15" s="98" t="s">
        <v>476</v>
      </c>
      <c r="C15" s="99"/>
      <c r="D15" s="99"/>
      <c r="E15" s="99"/>
      <c r="F15" s="98"/>
      <c r="G15" s="97">
        <f>SUM(G16:G20)</f>
        <v>1355</v>
      </c>
      <c r="H15" s="97">
        <f>SUM(H16:H20)</f>
        <v>555</v>
      </c>
      <c r="I15" s="97">
        <f>SUM(I16:I20)</f>
        <v>40</v>
      </c>
      <c r="J15" s="97">
        <f>SUM(J16:J20)</f>
        <v>12</v>
      </c>
      <c r="K15" s="98"/>
      <c r="L15" s="98"/>
      <c r="M15" s="98"/>
      <c r="N15" s="98"/>
      <c r="O15" s="98"/>
      <c r="P15" s="97">
        <f>'[1]Khmer Version'!AI15</f>
        <v>0</v>
      </c>
      <c r="Q15" s="100"/>
      <c r="R15" s="101">
        <f>SUM(R16:R20)</f>
        <v>2</v>
      </c>
      <c r="S15" s="102"/>
      <c r="T15" s="102">
        <f>SUM(T16:T20)</f>
        <v>3</v>
      </c>
      <c r="U15" s="102"/>
      <c r="V15" s="102">
        <f>SUM(V16:V20)</f>
        <v>0</v>
      </c>
      <c r="W15" s="102"/>
      <c r="X15" s="102">
        <f>SUM(X16:X20)</f>
        <v>0</v>
      </c>
      <c r="Y15" s="103"/>
      <c r="Z15" s="101">
        <f>SUM(Z16:Z20)</f>
        <v>0</v>
      </c>
      <c r="AA15" s="102"/>
      <c r="AB15" s="102">
        <f>SUM(AB16:AB20)</f>
        <v>0</v>
      </c>
      <c r="AC15" s="103"/>
      <c r="AD15" s="104">
        <f>SUM(AD16:AD20)</f>
        <v>0</v>
      </c>
      <c r="AE15" s="105">
        <f>SUM(AE16:AE20)</f>
        <v>0</v>
      </c>
      <c r="AF15" s="101">
        <f>SUM(AF16:AF20)</f>
        <v>19</v>
      </c>
      <c r="AG15" s="103">
        <f>SUM(AG16:AG20)</f>
        <v>85</v>
      </c>
      <c r="AH15" s="106"/>
      <c r="AI15" s="101">
        <f>SUM(AI16:AI20)</f>
        <v>1</v>
      </c>
      <c r="AJ15" s="103">
        <f>SUM(AJ16:AJ20)</f>
        <v>4</v>
      </c>
      <c r="AK15" s="107">
        <f>SUM(AK16:AK20)</f>
        <v>0</v>
      </c>
      <c r="AL15" s="108">
        <f>SUM(AL16:AL20)</f>
        <v>0</v>
      </c>
      <c r="AM15" s="102"/>
    </row>
    <row r="16" spans="1:39" s="120" customFormat="1" ht="12.75">
      <c r="A16" s="110">
        <v>1</v>
      </c>
      <c r="B16" s="111" t="s">
        <v>477</v>
      </c>
      <c r="C16" s="111" t="s">
        <v>478</v>
      </c>
      <c r="D16" s="111" t="s">
        <v>478</v>
      </c>
      <c r="E16" s="111" t="s">
        <v>479</v>
      </c>
      <c r="F16" s="110" t="s">
        <v>480</v>
      </c>
      <c r="G16" s="121">
        <f>'[1]Khmer Version'!G16</f>
        <v>124</v>
      </c>
      <c r="H16" s="112">
        <f>'[1]Khmer Version'!H16</f>
        <v>67</v>
      </c>
      <c r="I16" s="112">
        <f>'[1]Khmer Version'!I16</f>
        <v>8</v>
      </c>
      <c r="J16" s="112">
        <v>3</v>
      </c>
      <c r="K16" s="122"/>
      <c r="L16" s="113" t="s">
        <v>463</v>
      </c>
      <c r="M16" s="110" t="s">
        <v>451</v>
      </c>
      <c r="N16" s="110" t="s">
        <v>451</v>
      </c>
      <c r="O16" s="113" t="s">
        <v>481</v>
      </c>
      <c r="P16" s="110">
        <f>'[1]Khmer Version'!AI16</f>
        <v>0</v>
      </c>
      <c r="Q16" s="113" t="s">
        <v>453</v>
      </c>
      <c r="R16" s="114">
        <f>'[1]Khmer Version'!O16</f>
        <v>0</v>
      </c>
      <c r="S16" s="110">
        <f>'[1]Khmer Version'!P16</f>
        <v>0</v>
      </c>
      <c r="T16" s="110">
        <f>'[1]Khmer Version'!Q16</f>
        <v>1</v>
      </c>
      <c r="U16" s="110">
        <v>100</v>
      </c>
      <c r="V16" s="110" t="str">
        <f>'[1]Khmer Version'!S16</f>
        <v>-</v>
      </c>
      <c r="W16" s="110" t="str">
        <f>'[1]Khmer Version'!T16</f>
        <v>-</v>
      </c>
      <c r="X16" s="110" t="str">
        <f>'[1]Khmer Version'!U16</f>
        <v>-</v>
      </c>
      <c r="Y16" s="115" t="str">
        <f>'[1]Khmer Version'!V16</f>
        <v>-</v>
      </c>
      <c r="Z16" s="114" t="str">
        <f>'[1]Khmer Version'!W16</f>
        <v>-</v>
      </c>
      <c r="AA16" s="110" t="str">
        <f>'[1]Khmer Version'!X16</f>
        <v>-</v>
      </c>
      <c r="AB16" s="110" t="str">
        <f>'[1]Khmer Version'!Y16</f>
        <v>-</v>
      </c>
      <c r="AC16" s="115" t="str">
        <f>'[1]Khmer Version'!Z16</f>
        <v>-</v>
      </c>
      <c r="AD16" s="116">
        <f>'[1]Khmer Version'!AA16</f>
        <v>0</v>
      </c>
      <c r="AE16" s="117">
        <f>'[1]Khmer Version'!AB16</f>
        <v>0</v>
      </c>
      <c r="AF16" s="114">
        <f>'[1]Khmer Version'!AC16</f>
        <v>2</v>
      </c>
      <c r="AG16" s="115">
        <f>'[1]Khmer Version'!AD16</f>
        <v>5</v>
      </c>
      <c r="AH16" s="118" t="str">
        <f>'[1]Khmer Version'!AE16</f>
        <v>-</v>
      </c>
      <c r="AI16" s="114">
        <f>'[1]Khmer Version'!AF16</f>
        <v>1</v>
      </c>
      <c r="AJ16" s="115">
        <f>'[1]Khmer Version'!AG16</f>
        <v>4</v>
      </c>
      <c r="AK16" s="119">
        <f>'[1]Khmer Version'!AH16</f>
        <v>0</v>
      </c>
      <c r="AL16" s="118">
        <f>'[1]Khmer Version'!AI16</f>
        <v>0</v>
      </c>
      <c r="AM16" s="110">
        <v>100</v>
      </c>
    </row>
    <row r="17" spans="1:39" s="120" customFormat="1" ht="12.75">
      <c r="A17" s="110">
        <v>2</v>
      </c>
      <c r="B17" s="111" t="s">
        <v>482</v>
      </c>
      <c r="C17" s="111" t="s">
        <v>483</v>
      </c>
      <c r="D17" s="111" t="s">
        <v>484</v>
      </c>
      <c r="E17" s="111" t="s">
        <v>479</v>
      </c>
      <c r="F17" s="110">
        <v>2014</v>
      </c>
      <c r="G17" s="110">
        <f>'[1]Khmer Version'!G17</f>
        <v>68</v>
      </c>
      <c r="H17" s="110">
        <f>'[1]Khmer Version'!H17</f>
        <v>32</v>
      </c>
      <c r="I17" s="110">
        <f>'[1]Khmer Version'!I17</f>
        <v>8</v>
      </c>
      <c r="J17" s="110">
        <v>2</v>
      </c>
      <c r="K17" s="113"/>
      <c r="L17" s="113" t="s">
        <v>463</v>
      </c>
      <c r="M17" s="110" t="s">
        <v>451</v>
      </c>
      <c r="N17" s="110" t="s">
        <v>451</v>
      </c>
      <c r="O17" s="113" t="s">
        <v>485</v>
      </c>
      <c r="P17" s="110">
        <f>'[1]Khmer Version'!AI17</f>
        <v>0</v>
      </c>
      <c r="Q17" s="113" t="s">
        <v>453</v>
      </c>
      <c r="R17" s="114" t="str">
        <f>'[1]Khmer Version'!O17</f>
        <v>-</v>
      </c>
      <c r="S17" s="110" t="str">
        <f>'[1]Khmer Version'!P17</f>
        <v>-</v>
      </c>
      <c r="T17" s="110">
        <f>'[1]Khmer Version'!Q17</f>
        <v>1</v>
      </c>
      <c r="U17" s="110">
        <f>'[1]Khmer Version'!R17</f>
        <v>100</v>
      </c>
      <c r="V17" s="110" t="str">
        <f>'[1]Khmer Version'!S17</f>
        <v>-</v>
      </c>
      <c r="W17" s="110" t="str">
        <f>'[1]Khmer Version'!T17</f>
        <v>-</v>
      </c>
      <c r="X17" s="110" t="str">
        <f>'[1]Khmer Version'!U17</f>
        <v>-</v>
      </c>
      <c r="Y17" s="115" t="str">
        <f>'[1]Khmer Version'!V17</f>
        <v>-</v>
      </c>
      <c r="Z17" s="114" t="str">
        <f>'[1]Khmer Version'!W17</f>
        <v>-</v>
      </c>
      <c r="AA17" s="110" t="str">
        <f>'[1]Khmer Version'!X17</f>
        <v>-</v>
      </c>
      <c r="AB17" s="110" t="str">
        <f>'[1]Khmer Version'!Y17</f>
        <v>-</v>
      </c>
      <c r="AC17" s="115" t="str">
        <f>'[1]Khmer Version'!Z17</f>
        <v>-</v>
      </c>
      <c r="AD17" s="116">
        <f>'[1]Khmer Version'!AA17</f>
        <v>0</v>
      </c>
      <c r="AE17" s="117">
        <f>'[1]Khmer Version'!AB17</f>
        <v>0</v>
      </c>
      <c r="AF17" s="114">
        <f>'[1]Khmer Version'!AC17</f>
        <v>1</v>
      </c>
      <c r="AG17" s="115">
        <f>'[1]Khmer Version'!AD17</f>
        <v>15</v>
      </c>
      <c r="AH17" s="118" t="str">
        <f>'[1]Khmer Version'!AE17</f>
        <v>-</v>
      </c>
      <c r="AI17" s="114" t="str">
        <f>'[1]Khmer Version'!AF17</f>
        <v>-</v>
      </c>
      <c r="AJ17" s="115" t="str">
        <f>'[1]Khmer Version'!AG17</f>
        <v>-</v>
      </c>
      <c r="AK17" s="119">
        <f>'[1]Khmer Version'!AH17</f>
        <v>0</v>
      </c>
      <c r="AL17" s="118">
        <f>'[1]Khmer Version'!AI17</f>
        <v>0</v>
      </c>
      <c r="AM17" s="110">
        <v>100</v>
      </c>
    </row>
    <row r="18" spans="1:39" s="120" customFormat="1" ht="12.75">
      <c r="A18" s="110">
        <v>3</v>
      </c>
      <c r="B18" s="111" t="s">
        <v>486</v>
      </c>
      <c r="C18" s="111" t="s">
        <v>487</v>
      </c>
      <c r="D18" s="111" t="s">
        <v>488</v>
      </c>
      <c r="E18" s="111" t="s">
        <v>339</v>
      </c>
      <c r="F18" s="110">
        <v>2015</v>
      </c>
      <c r="G18" s="110">
        <f>'[1]Khmer Version'!G18</f>
        <v>823</v>
      </c>
      <c r="H18" s="110">
        <f>'[1]Khmer Version'!H18</f>
        <v>286</v>
      </c>
      <c r="I18" s="110">
        <f>'[1]Khmer Version'!I18</f>
        <v>8</v>
      </c>
      <c r="J18" s="110">
        <v>1</v>
      </c>
      <c r="K18" s="113"/>
      <c r="L18" s="113" t="s">
        <v>489</v>
      </c>
      <c r="M18" s="110" t="s">
        <v>451</v>
      </c>
      <c r="N18" s="110" t="s">
        <v>451</v>
      </c>
      <c r="O18" s="113" t="s">
        <v>490</v>
      </c>
      <c r="P18" s="110">
        <f>'[1]Khmer Version'!AI18</f>
        <v>0</v>
      </c>
      <c r="Q18" s="113" t="s">
        <v>491</v>
      </c>
      <c r="R18" s="114">
        <f>'[1]Khmer Version'!O18</f>
        <v>1</v>
      </c>
      <c r="S18" s="110">
        <f>'[1]Khmer Version'!P18</f>
        <v>50</v>
      </c>
      <c r="T18" s="110" t="str">
        <f>'[1]Khmer Version'!Q18</f>
        <v>-</v>
      </c>
      <c r="U18" s="110" t="str">
        <f>'[1]Khmer Version'!R18</f>
        <v>-</v>
      </c>
      <c r="V18" s="110" t="str">
        <f>'[1]Khmer Version'!S18</f>
        <v>-</v>
      </c>
      <c r="W18" s="110" t="str">
        <f>'[1]Khmer Version'!T18</f>
        <v>-</v>
      </c>
      <c r="X18" s="110" t="str">
        <f>'[1]Khmer Version'!U18</f>
        <v>-</v>
      </c>
      <c r="Y18" s="115" t="str">
        <f>'[1]Khmer Version'!V18</f>
        <v>-</v>
      </c>
      <c r="Z18" s="114" t="str">
        <f>'[1]Khmer Version'!W18</f>
        <v>-</v>
      </c>
      <c r="AA18" s="110" t="str">
        <f>'[1]Khmer Version'!X18</f>
        <v>-</v>
      </c>
      <c r="AB18" s="110" t="str">
        <f>'[1]Khmer Version'!Y18</f>
        <v>-</v>
      </c>
      <c r="AC18" s="115" t="str">
        <f>'[1]Khmer Version'!Z18</f>
        <v>-</v>
      </c>
      <c r="AD18" s="116">
        <f>'[1]Khmer Version'!AA18</f>
        <v>0</v>
      </c>
      <c r="AE18" s="117">
        <f>'[1]Khmer Version'!AB18</f>
        <v>0</v>
      </c>
      <c r="AF18" s="114">
        <f>'[1]Khmer Version'!AC18</f>
        <v>5</v>
      </c>
      <c r="AG18" s="115">
        <f>'[1]Khmer Version'!AD18</f>
        <v>54</v>
      </c>
      <c r="AH18" s="118">
        <f>'[1]Khmer Version'!AE18</f>
        <v>1</v>
      </c>
      <c r="AI18" s="114" t="str">
        <f>'[1]Khmer Version'!AF18</f>
        <v>-</v>
      </c>
      <c r="AJ18" s="115" t="str">
        <f>'[1]Khmer Version'!AG18</f>
        <v>-</v>
      </c>
      <c r="AK18" s="119">
        <f>'[1]Khmer Version'!AH18</f>
        <v>0</v>
      </c>
      <c r="AL18" s="118">
        <f>'[1]Khmer Version'!AI18</f>
        <v>0</v>
      </c>
      <c r="AM18" s="110">
        <v>50</v>
      </c>
    </row>
    <row r="19" spans="1:39" s="120" customFormat="1" ht="12.75">
      <c r="A19" s="110">
        <v>4</v>
      </c>
      <c r="B19" s="111" t="s">
        <v>492</v>
      </c>
      <c r="C19" s="111" t="s">
        <v>493</v>
      </c>
      <c r="D19" s="111" t="s">
        <v>494</v>
      </c>
      <c r="E19" s="111" t="s">
        <v>495</v>
      </c>
      <c r="F19" s="110" t="s">
        <v>496</v>
      </c>
      <c r="G19" s="110">
        <f>'[1]Khmer Version'!G19</f>
        <v>265</v>
      </c>
      <c r="H19" s="110">
        <f>'[1]Khmer Version'!H19</f>
        <v>142</v>
      </c>
      <c r="I19" s="110">
        <f>'[1]Khmer Version'!I19</f>
        <v>8</v>
      </c>
      <c r="J19" s="110">
        <v>3</v>
      </c>
      <c r="K19" s="113"/>
      <c r="L19" s="113" t="s">
        <v>497</v>
      </c>
      <c r="M19" s="110" t="s">
        <v>451</v>
      </c>
      <c r="N19" s="110" t="s">
        <v>451</v>
      </c>
      <c r="O19" s="113" t="s">
        <v>498</v>
      </c>
      <c r="P19" s="110">
        <f>'[1]Khmer Version'!AI19</f>
        <v>0</v>
      </c>
      <c r="Q19" s="113" t="s">
        <v>453</v>
      </c>
      <c r="R19" s="114" t="str">
        <f>'[1]Khmer Version'!O19</f>
        <v>-</v>
      </c>
      <c r="S19" s="110" t="str">
        <f>'[1]Khmer Version'!P19</f>
        <v>-</v>
      </c>
      <c r="T19" s="110">
        <f>'[1]Khmer Version'!Q19</f>
        <v>1</v>
      </c>
      <c r="U19" s="110">
        <f>'[1]Khmer Version'!R19</f>
        <v>100</v>
      </c>
      <c r="V19" s="110" t="str">
        <f>'[1]Khmer Version'!S19</f>
        <v>-</v>
      </c>
      <c r="W19" s="110" t="str">
        <f>'[1]Khmer Version'!T19</f>
        <v>-</v>
      </c>
      <c r="X19" s="110" t="str">
        <f>'[1]Khmer Version'!U19</f>
        <v>-</v>
      </c>
      <c r="Y19" s="115" t="str">
        <f>'[1]Khmer Version'!V19</f>
        <v>-</v>
      </c>
      <c r="Z19" s="114" t="str">
        <f>'[1]Khmer Version'!W19</f>
        <v>-</v>
      </c>
      <c r="AA19" s="110" t="str">
        <f>'[1]Khmer Version'!X19</f>
        <v>-</v>
      </c>
      <c r="AB19" s="110" t="str">
        <f>'[1]Khmer Version'!Y19</f>
        <v>-</v>
      </c>
      <c r="AC19" s="115" t="str">
        <f>'[1]Khmer Version'!Z19</f>
        <v>-</v>
      </c>
      <c r="AD19" s="116">
        <f>'[1]Khmer Version'!AA19</f>
        <v>0</v>
      </c>
      <c r="AE19" s="117">
        <f>'[1]Khmer Version'!AB19</f>
        <v>0</v>
      </c>
      <c r="AF19" s="114">
        <f>'[1]Khmer Version'!AC19</f>
        <v>9</v>
      </c>
      <c r="AG19" s="115">
        <f>'[1]Khmer Version'!AD19</f>
        <v>7</v>
      </c>
      <c r="AH19" s="118">
        <f>'[1]Khmer Version'!AE19</f>
        <v>4</v>
      </c>
      <c r="AI19" s="114" t="str">
        <f>'[1]Khmer Version'!AF19</f>
        <v>-</v>
      </c>
      <c r="AJ19" s="115" t="str">
        <f>'[1]Khmer Version'!AG19</f>
        <v>-</v>
      </c>
      <c r="AK19" s="119">
        <f>'[1]Khmer Version'!AH19</f>
        <v>0</v>
      </c>
      <c r="AL19" s="118">
        <f>'[1]Khmer Version'!AI19</f>
        <v>0</v>
      </c>
      <c r="AM19" s="110">
        <v>100</v>
      </c>
    </row>
    <row r="20" spans="1:39" s="120" customFormat="1" ht="13.5" thickBot="1">
      <c r="A20" s="123">
        <v>5</v>
      </c>
      <c r="B20" s="111" t="s">
        <v>499</v>
      </c>
      <c r="C20" s="124" t="s">
        <v>500</v>
      </c>
      <c r="D20" s="124" t="s">
        <v>501</v>
      </c>
      <c r="E20" s="124" t="s">
        <v>502</v>
      </c>
      <c r="F20" s="123" t="s">
        <v>503</v>
      </c>
      <c r="G20" s="133">
        <f>'[1]Khmer Version'!G20</f>
        <v>75</v>
      </c>
      <c r="H20" s="134">
        <f>'[1]Khmer Version'!H20</f>
        <v>28</v>
      </c>
      <c r="I20" s="135">
        <f>'[1]Khmer Version'!I20</f>
        <v>8</v>
      </c>
      <c r="J20" s="135">
        <v>3</v>
      </c>
      <c r="K20" s="136"/>
      <c r="L20" s="126" t="s">
        <v>489</v>
      </c>
      <c r="M20" s="123" t="s">
        <v>451</v>
      </c>
      <c r="N20" s="123" t="s">
        <v>451</v>
      </c>
      <c r="O20" s="126" t="s">
        <v>504</v>
      </c>
      <c r="P20" s="123">
        <f>'[1]Khmer Version'!AI20</f>
        <v>0</v>
      </c>
      <c r="Q20" s="113" t="s">
        <v>453</v>
      </c>
      <c r="R20" s="127">
        <f>'[1]Khmer Version'!O20</f>
        <v>1</v>
      </c>
      <c r="S20" s="125">
        <f>'[1]Khmer Version'!P20</f>
        <v>50</v>
      </c>
      <c r="T20" s="125" t="str">
        <f>'[1]Khmer Version'!Q20</f>
        <v>-</v>
      </c>
      <c r="U20" s="125" t="str">
        <f>'[1]Khmer Version'!R20</f>
        <v>-</v>
      </c>
      <c r="V20" s="125" t="str">
        <f>'[1]Khmer Version'!S20</f>
        <v>-</v>
      </c>
      <c r="W20" s="125" t="str">
        <f>'[1]Khmer Version'!T20</f>
        <v>-</v>
      </c>
      <c r="X20" s="125" t="str">
        <f>'[1]Khmer Version'!U20</f>
        <v>-</v>
      </c>
      <c r="Y20" s="128" t="str">
        <f>'[1]Khmer Version'!V20</f>
        <v>-</v>
      </c>
      <c r="Z20" s="127" t="str">
        <f>'[1]Khmer Version'!W20</f>
        <v>-</v>
      </c>
      <c r="AA20" s="125" t="str">
        <f>'[1]Khmer Version'!X20</f>
        <v>-</v>
      </c>
      <c r="AB20" s="125" t="str">
        <f>'[1]Khmer Version'!Y20</f>
        <v>-</v>
      </c>
      <c r="AC20" s="128" t="str">
        <f>'[1]Khmer Version'!Z20</f>
        <v>-</v>
      </c>
      <c r="AD20" s="129">
        <f>'[1]Khmer Version'!AA20</f>
        <v>0</v>
      </c>
      <c r="AE20" s="130">
        <f>'[1]Khmer Version'!AB20</f>
        <v>0</v>
      </c>
      <c r="AF20" s="127">
        <f>'[1]Khmer Version'!AC20</f>
        <v>2</v>
      </c>
      <c r="AG20" s="128">
        <f>'[1]Khmer Version'!AD20</f>
        <v>4</v>
      </c>
      <c r="AH20" s="131">
        <f>'[1]Khmer Version'!AE20</f>
        <v>10</v>
      </c>
      <c r="AI20" s="127" t="str">
        <f>'[1]Khmer Version'!AF20</f>
        <v>-</v>
      </c>
      <c r="AJ20" s="128" t="str">
        <f>'[1]Khmer Version'!AG20</f>
        <v>-</v>
      </c>
      <c r="AK20" s="132">
        <f>'[1]Khmer Version'!AH20</f>
        <v>0</v>
      </c>
      <c r="AL20" s="131">
        <f>'[1]Khmer Version'!AI20</f>
        <v>0</v>
      </c>
      <c r="AM20" s="125">
        <v>50</v>
      </c>
    </row>
    <row r="21" spans="1:39" ht="21.75" thickTop="1">
      <c r="A21" s="97" t="s">
        <v>505</v>
      </c>
      <c r="B21" s="98" t="s">
        <v>506</v>
      </c>
      <c r="C21" s="99"/>
      <c r="D21" s="99"/>
      <c r="E21" s="99"/>
      <c r="F21" s="98"/>
      <c r="G21" s="97">
        <f>SUM(G22:G26)</f>
        <v>516</v>
      </c>
      <c r="H21" s="97">
        <f>SUM(H22:H26)</f>
        <v>204</v>
      </c>
      <c r="I21" s="97">
        <f>SUM(I22:I26)</f>
        <v>42</v>
      </c>
      <c r="J21" s="97">
        <f>SUM(J22:J26)</f>
        <v>6</v>
      </c>
      <c r="K21" s="98"/>
      <c r="L21" s="98"/>
      <c r="M21" s="98"/>
      <c r="N21" s="98"/>
      <c r="O21" s="98"/>
      <c r="P21" s="97">
        <f>'[1]Khmer Version'!AI21</f>
        <v>0</v>
      </c>
      <c r="Q21" s="100"/>
      <c r="R21" s="101">
        <f>SUM(R22:R26)</f>
        <v>0</v>
      </c>
      <c r="S21" s="102"/>
      <c r="T21" s="102">
        <f>SUM(T22:T26)</f>
        <v>3</v>
      </c>
      <c r="U21" s="102"/>
      <c r="V21" s="102">
        <f>SUM(V22:V26)</f>
        <v>2</v>
      </c>
      <c r="W21" s="102"/>
      <c r="X21" s="102">
        <f>SUM(X22:X26)</f>
        <v>0</v>
      </c>
      <c r="Y21" s="103"/>
      <c r="Z21" s="101">
        <f>SUM(Z22:Z26)</f>
        <v>0</v>
      </c>
      <c r="AA21" s="102"/>
      <c r="AB21" s="102">
        <f>SUM(AB22:AB26)</f>
        <v>0</v>
      </c>
      <c r="AC21" s="103"/>
      <c r="AD21" s="104">
        <f>SUM(AD22:AD26)</f>
        <v>0</v>
      </c>
      <c r="AE21" s="105">
        <f>SUM(AE22:AE26)</f>
        <v>0</v>
      </c>
      <c r="AF21" s="101">
        <f>SUM(AF22:AF26)</f>
        <v>0</v>
      </c>
      <c r="AG21" s="103">
        <f>SUM(AG22:AG26)</f>
        <v>47</v>
      </c>
      <c r="AH21" s="106"/>
      <c r="AI21" s="101">
        <f>SUM(AI22:AI26)</f>
        <v>1</v>
      </c>
      <c r="AJ21" s="103">
        <f>SUM(AJ22:AJ26)</f>
        <v>2</v>
      </c>
      <c r="AK21" s="107">
        <f>SUM(AK22:AK26)</f>
        <v>0</v>
      </c>
      <c r="AL21" s="108">
        <f>SUM(AL22:AL26)</f>
        <v>0</v>
      </c>
      <c r="AM21" s="102"/>
    </row>
    <row r="22" spans="1:39" s="120" customFormat="1" ht="12.75">
      <c r="A22" s="110">
        <v>1</v>
      </c>
      <c r="B22" s="111" t="s">
        <v>507</v>
      </c>
      <c r="C22" s="111" t="s">
        <v>508</v>
      </c>
      <c r="D22" s="111" t="s">
        <v>509</v>
      </c>
      <c r="E22" s="111" t="s">
        <v>510</v>
      </c>
      <c r="F22" s="110" t="s">
        <v>511</v>
      </c>
      <c r="G22" s="121">
        <f>'[1]Khmer Version'!G22</f>
        <v>99</v>
      </c>
      <c r="H22" s="112">
        <f>'[1]Khmer Version'!H22</f>
        <v>39</v>
      </c>
      <c r="I22" s="112">
        <f>'[1]Khmer Version'!I22</f>
        <v>8</v>
      </c>
      <c r="J22" s="112">
        <v>1</v>
      </c>
      <c r="K22" s="122"/>
      <c r="L22" s="113" t="s">
        <v>489</v>
      </c>
      <c r="M22" s="110" t="s">
        <v>451</v>
      </c>
      <c r="N22" s="110" t="s">
        <v>451</v>
      </c>
      <c r="O22" s="113" t="s">
        <v>512</v>
      </c>
      <c r="P22" s="110">
        <f>'[1]Khmer Version'!AI22</f>
        <v>0</v>
      </c>
      <c r="Q22" s="113" t="s">
        <v>453</v>
      </c>
      <c r="R22" s="114" t="str">
        <f>'[1]Khmer Version'!O22</f>
        <v>-</v>
      </c>
      <c r="S22" s="110" t="str">
        <f>'[1]Khmer Version'!P22</f>
        <v>-</v>
      </c>
      <c r="T22" s="110">
        <f>'[1]Khmer Version'!Q22</f>
        <v>1</v>
      </c>
      <c r="U22" s="110">
        <f>'[1]Khmer Version'!R22</f>
        <v>100</v>
      </c>
      <c r="V22" s="110" t="str">
        <f>'[1]Khmer Version'!S22</f>
        <v>-</v>
      </c>
      <c r="W22" s="110" t="str">
        <f>'[1]Khmer Version'!T22</f>
        <v>-</v>
      </c>
      <c r="X22" s="110" t="str">
        <f>'[1]Khmer Version'!U22</f>
        <v>-</v>
      </c>
      <c r="Y22" s="115" t="str">
        <f>'[1]Khmer Version'!V22</f>
        <v>-</v>
      </c>
      <c r="Z22" s="114" t="str">
        <f>'[1]Khmer Version'!W22</f>
        <v>-</v>
      </c>
      <c r="AA22" s="110" t="str">
        <f>'[1]Khmer Version'!X22</f>
        <v>-</v>
      </c>
      <c r="AB22" s="110" t="str">
        <f>'[1]Khmer Version'!Y22</f>
        <v>-</v>
      </c>
      <c r="AC22" s="115" t="str">
        <f>'[1]Khmer Version'!Z22</f>
        <v>-</v>
      </c>
      <c r="AD22" s="116">
        <f>'[1]Khmer Version'!AA22</f>
        <v>0</v>
      </c>
      <c r="AE22" s="117">
        <f>'[1]Khmer Version'!AB22</f>
        <v>0</v>
      </c>
      <c r="AF22" s="114" t="str">
        <f>'[1]Khmer Version'!AC22</f>
        <v>-</v>
      </c>
      <c r="AG22" s="115">
        <f>'[1]Khmer Version'!AD22</f>
        <v>10</v>
      </c>
      <c r="AH22" s="118" t="str">
        <f>'[1]Khmer Version'!AE22</f>
        <v>-</v>
      </c>
      <c r="AI22" s="114" t="str">
        <f>'[1]Khmer Version'!AF22</f>
        <v>-</v>
      </c>
      <c r="AJ22" s="115" t="str">
        <f>'[1]Khmer Version'!AG22</f>
        <v>-</v>
      </c>
      <c r="AK22" s="119">
        <f>'[1]Khmer Version'!AH22</f>
        <v>0</v>
      </c>
      <c r="AL22" s="118">
        <f>'[1]Khmer Version'!AI22</f>
        <v>0</v>
      </c>
      <c r="AM22" s="110">
        <v>100</v>
      </c>
    </row>
    <row r="23" spans="1:39" s="120" customFormat="1" ht="12.75">
      <c r="A23" s="110">
        <v>2</v>
      </c>
      <c r="B23" s="111" t="s">
        <v>513</v>
      </c>
      <c r="C23" s="111" t="s">
        <v>514</v>
      </c>
      <c r="D23" s="111" t="s">
        <v>515</v>
      </c>
      <c r="E23" s="111" t="s">
        <v>510</v>
      </c>
      <c r="F23" s="110" t="s">
        <v>516</v>
      </c>
      <c r="G23" s="121">
        <f>'[1]Khmer Version'!G23</f>
        <v>140</v>
      </c>
      <c r="H23" s="112">
        <f>'[1]Khmer Version'!H23</f>
        <v>90</v>
      </c>
      <c r="I23" s="112">
        <f>'[1]Khmer Version'!I23</f>
        <v>8</v>
      </c>
      <c r="J23" s="112">
        <v>2</v>
      </c>
      <c r="K23" s="122"/>
      <c r="L23" s="113" t="s">
        <v>489</v>
      </c>
      <c r="M23" s="110" t="s">
        <v>451</v>
      </c>
      <c r="N23" s="110" t="s">
        <v>451</v>
      </c>
      <c r="O23" s="113" t="s">
        <v>517</v>
      </c>
      <c r="P23" s="110">
        <f>'[1]Khmer Version'!AI23</f>
        <v>0</v>
      </c>
      <c r="Q23" s="113" t="s">
        <v>453</v>
      </c>
      <c r="R23" s="114">
        <f>'[1]Khmer Version'!O23</f>
        <v>0</v>
      </c>
      <c r="S23" s="110" t="str">
        <f>'[1]Khmer Version'!P23</f>
        <v>-</v>
      </c>
      <c r="T23" s="110">
        <f>'[1]Khmer Version'!Q23</f>
        <v>1</v>
      </c>
      <c r="U23" s="110">
        <f>'[1]Khmer Version'!R23</f>
        <v>50</v>
      </c>
      <c r="V23" s="110" t="str">
        <f>'[1]Khmer Version'!S23</f>
        <v>-</v>
      </c>
      <c r="W23" s="110" t="str">
        <f>'[1]Khmer Version'!T23</f>
        <v>-</v>
      </c>
      <c r="X23" s="110" t="str">
        <f>'[1]Khmer Version'!U23</f>
        <v>-</v>
      </c>
      <c r="Y23" s="115" t="str">
        <f>'[1]Khmer Version'!V23</f>
        <v>-</v>
      </c>
      <c r="Z23" s="114" t="str">
        <f>'[1]Khmer Version'!W23</f>
        <v>-</v>
      </c>
      <c r="AA23" s="110" t="str">
        <f>'[1]Khmer Version'!X23</f>
        <v>-</v>
      </c>
      <c r="AB23" s="110" t="str">
        <f>'[1]Khmer Version'!Y23</f>
        <v>-</v>
      </c>
      <c r="AC23" s="115" t="str">
        <f>'[1]Khmer Version'!Z23</f>
        <v>-</v>
      </c>
      <c r="AD23" s="116">
        <f>'[1]Khmer Version'!AA23</f>
        <v>0</v>
      </c>
      <c r="AE23" s="117">
        <f>'[1]Khmer Version'!AB23</f>
        <v>0</v>
      </c>
      <c r="AF23" s="114" t="str">
        <f>'[1]Khmer Version'!AC23</f>
        <v>-</v>
      </c>
      <c r="AG23" s="115">
        <f>'[1]Khmer Version'!AD23</f>
        <v>13</v>
      </c>
      <c r="AH23" s="118" t="str">
        <f>'[1]Khmer Version'!AE23</f>
        <v>-</v>
      </c>
      <c r="AI23" s="114" t="str">
        <f>'[1]Khmer Version'!AF23</f>
        <v>-</v>
      </c>
      <c r="AJ23" s="115" t="str">
        <f>'[1]Khmer Version'!AG23</f>
        <v>-</v>
      </c>
      <c r="AK23" s="119">
        <f>'[1]Khmer Version'!AH23</f>
        <v>0</v>
      </c>
      <c r="AL23" s="118">
        <f>'[1]Khmer Version'!AI23</f>
        <v>0</v>
      </c>
      <c r="AM23" s="110">
        <v>50</v>
      </c>
    </row>
    <row r="24" spans="1:39" s="120" customFormat="1" ht="12.75">
      <c r="A24" s="110">
        <v>3</v>
      </c>
      <c r="B24" s="111" t="s">
        <v>518</v>
      </c>
      <c r="C24" s="111" t="s">
        <v>519</v>
      </c>
      <c r="D24" s="111" t="s">
        <v>404</v>
      </c>
      <c r="E24" s="111" t="s">
        <v>520</v>
      </c>
      <c r="F24" s="110" t="s">
        <v>521</v>
      </c>
      <c r="G24" s="110">
        <f>'[1]Khmer Version'!G24</f>
        <v>54</v>
      </c>
      <c r="H24" s="110">
        <f>'[1]Khmer Version'!H24</f>
        <v>10</v>
      </c>
      <c r="I24" s="137">
        <f>'[1]Khmer Version'!I24</f>
        <v>8</v>
      </c>
      <c r="J24" s="137">
        <v>1</v>
      </c>
      <c r="K24" s="113"/>
      <c r="L24" s="113" t="s">
        <v>522</v>
      </c>
      <c r="M24" s="110" t="s">
        <v>451</v>
      </c>
      <c r="N24" s="110" t="s">
        <v>451</v>
      </c>
      <c r="O24" s="113" t="s">
        <v>523</v>
      </c>
      <c r="P24" s="110">
        <f>'[1]Khmer Version'!AI24</f>
        <v>0</v>
      </c>
      <c r="Q24" s="113" t="s">
        <v>453</v>
      </c>
      <c r="R24" s="114">
        <f>'[1]Khmer Version'!O24</f>
        <v>0</v>
      </c>
      <c r="S24" s="110">
        <f>'[1]Khmer Version'!P24</f>
        <v>0</v>
      </c>
      <c r="T24" s="110" t="str">
        <f>'[1]Khmer Version'!Q24</f>
        <v>-</v>
      </c>
      <c r="U24" s="110" t="str">
        <f>'[1]Khmer Version'!R24</f>
        <v>-</v>
      </c>
      <c r="V24" s="110">
        <f>'[1]Khmer Version'!S24</f>
        <v>1</v>
      </c>
      <c r="W24" s="110">
        <f>'[1]Khmer Version'!T24</f>
        <v>200</v>
      </c>
      <c r="X24" s="110" t="str">
        <f>'[1]Khmer Version'!U24</f>
        <v>-</v>
      </c>
      <c r="Y24" s="115" t="str">
        <f>'[1]Khmer Version'!V24</f>
        <v>-</v>
      </c>
      <c r="Z24" s="114" t="str">
        <f>'[1]Khmer Version'!W24</f>
        <v>-</v>
      </c>
      <c r="AA24" s="110" t="str">
        <f>'[1]Khmer Version'!X24</f>
        <v>-</v>
      </c>
      <c r="AB24" s="110" t="str">
        <f>'[1]Khmer Version'!Y24</f>
        <v>-</v>
      </c>
      <c r="AC24" s="115" t="str">
        <f>'[1]Khmer Version'!Z24</f>
        <v>-</v>
      </c>
      <c r="AD24" s="116">
        <f>'[1]Khmer Version'!AA24</f>
        <v>0</v>
      </c>
      <c r="AE24" s="117">
        <f>'[1]Khmer Version'!AB24</f>
        <v>0</v>
      </c>
      <c r="AF24" s="114" t="str">
        <f>'[1]Khmer Version'!AC24</f>
        <v>-</v>
      </c>
      <c r="AG24" s="115" t="str">
        <f>'[1]Khmer Version'!AD24</f>
        <v>-</v>
      </c>
      <c r="AH24" s="118" t="str">
        <f>'[1]Khmer Version'!AE24</f>
        <v>-</v>
      </c>
      <c r="AI24" s="114">
        <f>'[1]Khmer Version'!AF24</f>
        <v>1</v>
      </c>
      <c r="AJ24" s="115">
        <f>'[1]Khmer Version'!AG24</f>
        <v>2</v>
      </c>
      <c r="AK24" s="119">
        <f>'[1]Khmer Version'!AH24</f>
        <v>0</v>
      </c>
      <c r="AL24" s="118">
        <f>'[1]Khmer Version'!AI24</f>
        <v>0</v>
      </c>
      <c r="AM24" s="110">
        <v>200</v>
      </c>
    </row>
    <row r="25" spans="1:39" s="120" customFormat="1" ht="12.75">
      <c r="A25" s="110">
        <v>4</v>
      </c>
      <c r="B25" s="111" t="s">
        <v>524</v>
      </c>
      <c r="C25" s="111" t="s">
        <v>525</v>
      </c>
      <c r="D25" s="111" t="s">
        <v>520</v>
      </c>
      <c r="E25" s="111" t="s">
        <v>520</v>
      </c>
      <c r="F25" s="110" t="s">
        <v>526</v>
      </c>
      <c r="G25" s="121">
        <f>'[1]Khmer Version'!G25</f>
        <v>138</v>
      </c>
      <c r="H25" s="112">
        <f>'[1]Khmer Version'!H25</f>
        <v>44</v>
      </c>
      <c r="I25" s="112">
        <f>'[1]Khmer Version'!I25</f>
        <v>10</v>
      </c>
      <c r="J25" s="112">
        <v>1</v>
      </c>
      <c r="K25" s="122"/>
      <c r="L25" s="113" t="s">
        <v>527</v>
      </c>
      <c r="M25" s="110" t="s">
        <v>451</v>
      </c>
      <c r="N25" s="110" t="s">
        <v>451</v>
      </c>
      <c r="O25" s="113" t="s">
        <v>528</v>
      </c>
      <c r="P25" s="110">
        <f>'[1]Khmer Version'!AI25</f>
        <v>0</v>
      </c>
      <c r="Q25" s="113" t="s">
        <v>453</v>
      </c>
      <c r="R25" s="114" t="str">
        <f>'[1]Khmer Version'!O25</f>
        <v>-</v>
      </c>
      <c r="S25" s="110" t="str">
        <f>'[1]Khmer Version'!P25</f>
        <v>-</v>
      </c>
      <c r="T25" s="110">
        <f>'[1]Khmer Version'!Q25</f>
        <v>1</v>
      </c>
      <c r="U25" s="110">
        <f>'[1]Khmer Version'!R25</f>
        <v>100</v>
      </c>
      <c r="V25" s="110" t="str">
        <f>'[1]Khmer Version'!S25</f>
        <v>-</v>
      </c>
      <c r="W25" s="110" t="str">
        <f>'[1]Khmer Version'!T25</f>
        <v>-</v>
      </c>
      <c r="X25" s="110" t="str">
        <f>'[1]Khmer Version'!U25</f>
        <v>-</v>
      </c>
      <c r="Y25" s="115" t="str">
        <f>'[1]Khmer Version'!V25</f>
        <v>-</v>
      </c>
      <c r="Z25" s="114" t="str">
        <f>'[1]Khmer Version'!W25</f>
        <v>-</v>
      </c>
      <c r="AA25" s="110" t="str">
        <f>'[1]Khmer Version'!X25</f>
        <v>-</v>
      </c>
      <c r="AB25" s="110" t="str">
        <f>'[1]Khmer Version'!Y25</f>
        <v>-</v>
      </c>
      <c r="AC25" s="115" t="str">
        <f>'[1]Khmer Version'!Z25</f>
        <v>-</v>
      </c>
      <c r="AD25" s="116">
        <f>'[1]Khmer Version'!AA25</f>
        <v>0</v>
      </c>
      <c r="AE25" s="117">
        <f>'[1]Khmer Version'!AB25</f>
        <v>0</v>
      </c>
      <c r="AF25" s="114" t="str">
        <f>'[1]Khmer Version'!AC25</f>
        <v>-</v>
      </c>
      <c r="AG25" s="115">
        <f>'[1]Khmer Version'!AD25</f>
        <v>19</v>
      </c>
      <c r="AH25" s="118" t="str">
        <f>'[1]Khmer Version'!AE25</f>
        <v>-</v>
      </c>
      <c r="AI25" s="114" t="str">
        <f>'[1]Khmer Version'!AF25</f>
        <v>-</v>
      </c>
      <c r="AJ25" s="115" t="str">
        <f>'[1]Khmer Version'!AG25</f>
        <v>-</v>
      </c>
      <c r="AK25" s="119">
        <f>'[1]Khmer Version'!AH25</f>
        <v>0</v>
      </c>
      <c r="AL25" s="118">
        <f>'[1]Khmer Version'!AI25</f>
        <v>0</v>
      </c>
      <c r="AM25" s="110">
        <v>100</v>
      </c>
    </row>
    <row r="26" spans="1:39" s="120" customFormat="1" ht="13.5" thickBot="1">
      <c r="A26" s="123">
        <v>5</v>
      </c>
      <c r="B26" s="111" t="s">
        <v>529</v>
      </c>
      <c r="C26" s="124" t="s">
        <v>530</v>
      </c>
      <c r="D26" s="124" t="s">
        <v>531</v>
      </c>
      <c r="E26" s="124" t="s">
        <v>532</v>
      </c>
      <c r="F26" s="123" t="s">
        <v>533</v>
      </c>
      <c r="G26" s="133">
        <f>'[1]Khmer Version'!G26</f>
        <v>85</v>
      </c>
      <c r="H26" s="134">
        <f>'[1]Khmer Version'!H26</f>
        <v>21</v>
      </c>
      <c r="I26" s="135">
        <f>'[1]Khmer Version'!I26</f>
        <v>8</v>
      </c>
      <c r="J26" s="135">
        <v>1</v>
      </c>
      <c r="K26" s="136"/>
      <c r="L26" s="126" t="s">
        <v>534</v>
      </c>
      <c r="M26" s="123" t="s">
        <v>451</v>
      </c>
      <c r="N26" s="123" t="s">
        <v>451</v>
      </c>
      <c r="O26" s="126" t="s">
        <v>535</v>
      </c>
      <c r="P26" s="123">
        <f>'[1]Khmer Version'!AI26</f>
        <v>0</v>
      </c>
      <c r="Q26" s="113" t="s">
        <v>453</v>
      </c>
      <c r="R26" s="127" t="str">
        <f>'[1]Khmer Version'!O26</f>
        <v>-</v>
      </c>
      <c r="S26" s="125" t="str">
        <f>'[1]Khmer Version'!P26</f>
        <v>-</v>
      </c>
      <c r="T26" s="125" t="str">
        <f>'[1]Khmer Version'!Q26</f>
        <v>-</v>
      </c>
      <c r="U26" s="125" t="str">
        <f>'[1]Khmer Version'!R26</f>
        <v>-</v>
      </c>
      <c r="V26" s="125">
        <f>'[1]Khmer Version'!S26</f>
        <v>1</v>
      </c>
      <c r="W26" s="125">
        <f>'[1]Khmer Version'!T26</f>
        <v>200</v>
      </c>
      <c r="X26" s="125" t="str">
        <f>'[1]Khmer Version'!U26</f>
        <v>-</v>
      </c>
      <c r="Y26" s="128" t="str">
        <f>'[1]Khmer Version'!V26</f>
        <v>-</v>
      </c>
      <c r="Z26" s="127" t="str">
        <f>'[1]Khmer Version'!W26</f>
        <v>-</v>
      </c>
      <c r="AA26" s="125" t="str">
        <f>'[1]Khmer Version'!X26</f>
        <v>-</v>
      </c>
      <c r="AB26" s="125" t="str">
        <f>'[1]Khmer Version'!Y26</f>
        <v>-</v>
      </c>
      <c r="AC26" s="128" t="str">
        <f>'[1]Khmer Version'!Z26</f>
        <v>-</v>
      </c>
      <c r="AD26" s="129">
        <f>'[1]Khmer Version'!AA26</f>
        <v>0</v>
      </c>
      <c r="AE26" s="130">
        <f>'[1]Khmer Version'!AB26</f>
        <v>0</v>
      </c>
      <c r="AF26" s="127" t="str">
        <f>'[1]Khmer Version'!AC26</f>
        <v>-</v>
      </c>
      <c r="AG26" s="128">
        <f>'[1]Khmer Version'!AD26</f>
        <v>5</v>
      </c>
      <c r="AH26" s="131" t="str">
        <f>'[1]Khmer Version'!AE26</f>
        <v>-</v>
      </c>
      <c r="AI26" s="127" t="str">
        <f>'[1]Khmer Version'!AF26</f>
        <v>-</v>
      </c>
      <c r="AJ26" s="128" t="str">
        <f>'[1]Khmer Version'!AG26</f>
        <v>-</v>
      </c>
      <c r="AK26" s="132">
        <f>'[1]Khmer Version'!AH26</f>
        <v>0</v>
      </c>
      <c r="AL26" s="131">
        <f>'[1]Khmer Version'!AI26</f>
        <v>0</v>
      </c>
      <c r="AM26" s="125">
        <v>200</v>
      </c>
    </row>
    <row r="27" spans="1:39" ht="21.75" thickTop="1">
      <c r="A27" s="97" t="s">
        <v>536</v>
      </c>
      <c r="B27" s="98" t="s">
        <v>537</v>
      </c>
      <c r="C27" s="99"/>
      <c r="D27" s="99"/>
      <c r="E27" s="99"/>
      <c r="F27" s="98"/>
      <c r="G27" s="97">
        <f>SUM(G28:G32)</f>
        <v>1616</v>
      </c>
      <c r="H27" s="97">
        <f>SUM(H28:H32)</f>
        <v>927</v>
      </c>
      <c r="I27" s="97">
        <f>SUM(I28:I32)</f>
        <v>41</v>
      </c>
      <c r="J27" s="97">
        <f>SUM(J28:J32)</f>
        <v>10</v>
      </c>
      <c r="K27" s="98"/>
      <c r="L27" s="98"/>
      <c r="M27" s="98"/>
      <c r="N27" s="98"/>
      <c r="O27" s="98"/>
      <c r="P27" s="97">
        <f>'[1]Khmer Version'!AI27</f>
        <v>0</v>
      </c>
      <c r="Q27" s="100"/>
      <c r="R27" s="101">
        <f>SUM(R28:R32)</f>
        <v>1</v>
      </c>
      <c r="S27" s="102"/>
      <c r="T27" s="102">
        <f>SUM(T28:T32)</f>
        <v>3</v>
      </c>
      <c r="U27" s="102"/>
      <c r="V27" s="102">
        <f>SUM(V28:V32)</f>
        <v>1</v>
      </c>
      <c r="W27" s="102"/>
      <c r="X27" s="102">
        <f>SUM(X28:X32)</f>
        <v>0</v>
      </c>
      <c r="Y27" s="103"/>
      <c r="Z27" s="101">
        <f>SUM(Z28:Z32)</f>
        <v>0</v>
      </c>
      <c r="AA27" s="102"/>
      <c r="AB27" s="102">
        <f>SUM(AB28:AB32)</f>
        <v>0</v>
      </c>
      <c r="AC27" s="103"/>
      <c r="AD27" s="104">
        <f>SUM(AD28:AD32)</f>
        <v>0</v>
      </c>
      <c r="AE27" s="138">
        <f>SUM(AE28:AE32)</f>
        <v>0</v>
      </c>
      <c r="AF27" s="101">
        <f>SUM(AF28:AF32)</f>
        <v>0</v>
      </c>
      <c r="AG27" s="103">
        <f>SUM(AG28:AG32)</f>
        <v>0</v>
      </c>
      <c r="AH27" s="106"/>
      <c r="AI27" s="101">
        <f>SUM(AI28:AI32)</f>
        <v>0</v>
      </c>
      <c r="AJ27" s="103">
        <f>SUM(AJ28:AJ32)</f>
        <v>0</v>
      </c>
      <c r="AK27" s="107">
        <f>SUM(AK28:AK32)</f>
        <v>0</v>
      </c>
      <c r="AL27" s="108">
        <f>SUM(AL28:AL32)</f>
        <v>0</v>
      </c>
      <c r="AM27" s="102"/>
    </row>
    <row r="28" spans="1:39" s="120" customFormat="1" ht="12.75">
      <c r="A28" s="110">
        <v>1</v>
      </c>
      <c r="B28" s="111" t="s">
        <v>538</v>
      </c>
      <c r="C28" s="111" t="s">
        <v>539</v>
      </c>
      <c r="D28" s="111" t="s">
        <v>540</v>
      </c>
      <c r="E28" s="139" t="s">
        <v>541</v>
      </c>
      <c r="F28" s="140" t="s">
        <v>542</v>
      </c>
      <c r="G28" s="121">
        <f>'[1]Khmer Version'!G28</f>
        <v>173</v>
      </c>
      <c r="H28" s="112">
        <f>'[1]Khmer Version'!H28</f>
        <v>73</v>
      </c>
      <c r="I28" s="112">
        <f>'[1]Khmer Version'!I28</f>
        <v>8</v>
      </c>
      <c r="J28" s="112">
        <v>2</v>
      </c>
      <c r="K28" s="122"/>
      <c r="L28" s="113" t="s">
        <v>534</v>
      </c>
      <c r="M28" s="110" t="s">
        <v>451</v>
      </c>
      <c r="N28" s="110" t="s">
        <v>451</v>
      </c>
      <c r="O28" s="113" t="s">
        <v>543</v>
      </c>
      <c r="P28" s="110">
        <f>'[1]Khmer Version'!AI28</f>
        <v>0</v>
      </c>
      <c r="Q28" s="113" t="s">
        <v>453</v>
      </c>
      <c r="R28" s="114" t="str">
        <f>'[1]Khmer Version'!O28</f>
        <v>-</v>
      </c>
      <c r="S28" s="110" t="str">
        <f>'[1]Khmer Version'!P28</f>
        <v>-</v>
      </c>
      <c r="T28" s="110" t="str">
        <f>'[1]Khmer Version'!Q28</f>
        <v>-</v>
      </c>
      <c r="U28" s="110" t="str">
        <f>'[1]Khmer Version'!R28</f>
        <v>-</v>
      </c>
      <c r="V28" s="110">
        <f>'[1]Khmer Version'!S28</f>
        <v>1</v>
      </c>
      <c r="W28" s="110">
        <f>'[1]Khmer Version'!T28</f>
        <v>200</v>
      </c>
      <c r="X28" s="110" t="str">
        <f>'[1]Khmer Version'!U28</f>
        <v>-</v>
      </c>
      <c r="Y28" s="115" t="str">
        <f>'[1]Khmer Version'!V28</f>
        <v>-</v>
      </c>
      <c r="Z28" s="114" t="str">
        <f>'[1]Khmer Version'!W28</f>
        <v>-</v>
      </c>
      <c r="AA28" s="110" t="str">
        <f>'[1]Khmer Version'!X28</f>
        <v>-</v>
      </c>
      <c r="AB28" s="110" t="str">
        <f>'[1]Khmer Version'!Y28</f>
        <v>-</v>
      </c>
      <c r="AC28" s="115" t="str">
        <f>'[1]Khmer Version'!Z28</f>
        <v>-</v>
      </c>
      <c r="AD28" s="116">
        <f>'[1]Khmer Version'!AA28</f>
        <v>0</v>
      </c>
      <c r="AE28" s="117">
        <f>'[1]Khmer Version'!AB28</f>
        <v>0</v>
      </c>
      <c r="AF28" s="114" t="str">
        <f>'[1]Khmer Version'!AC28</f>
        <v>-</v>
      </c>
      <c r="AG28" s="115" t="str">
        <f>'[1]Khmer Version'!AD28</f>
        <v>-</v>
      </c>
      <c r="AH28" s="118" t="str">
        <f>'[1]Khmer Version'!AE28</f>
        <v>..?</v>
      </c>
      <c r="AI28" s="114" t="str">
        <f>'[1]Khmer Version'!AF28</f>
        <v>-</v>
      </c>
      <c r="AJ28" s="115" t="str">
        <f>'[1]Khmer Version'!AG28</f>
        <v>-</v>
      </c>
      <c r="AK28" s="119">
        <f>'[1]Khmer Version'!AH28</f>
        <v>0</v>
      </c>
      <c r="AL28" s="118">
        <f>'[1]Khmer Version'!AI28</f>
        <v>0</v>
      </c>
      <c r="AM28" s="110">
        <v>200</v>
      </c>
    </row>
    <row r="29" spans="1:39" s="120" customFormat="1" ht="12.75">
      <c r="A29" s="110">
        <v>2</v>
      </c>
      <c r="B29" s="111" t="s">
        <v>544</v>
      </c>
      <c r="C29" s="111" t="s">
        <v>545</v>
      </c>
      <c r="D29" s="111" t="s">
        <v>540</v>
      </c>
      <c r="E29" s="139" t="s">
        <v>541</v>
      </c>
      <c r="F29" s="140" t="s">
        <v>542</v>
      </c>
      <c r="G29" s="121">
        <f>'[1]Khmer Version'!G29</f>
        <v>511</v>
      </c>
      <c r="H29" s="112">
        <f>'[1]Khmer Version'!H29</f>
        <v>296</v>
      </c>
      <c r="I29" s="112">
        <f>'[1]Khmer Version'!I29</f>
        <v>8</v>
      </c>
      <c r="J29" s="112">
        <v>3</v>
      </c>
      <c r="K29" s="122"/>
      <c r="L29" s="113" t="s">
        <v>527</v>
      </c>
      <c r="M29" s="110" t="s">
        <v>451</v>
      </c>
      <c r="N29" s="110" t="s">
        <v>451</v>
      </c>
      <c r="O29" s="113" t="s">
        <v>546</v>
      </c>
      <c r="P29" s="110">
        <f>'[1]Khmer Version'!AI29</f>
        <v>0</v>
      </c>
      <c r="Q29" s="113" t="s">
        <v>453</v>
      </c>
      <c r="R29" s="114" t="str">
        <f>'[1]Khmer Version'!O29</f>
        <v>-</v>
      </c>
      <c r="S29" s="110" t="str">
        <f>'[1]Khmer Version'!P29</f>
        <v>-</v>
      </c>
      <c r="T29" s="110">
        <f>'[1]Khmer Version'!Q29</f>
        <v>1</v>
      </c>
      <c r="U29" s="110">
        <f>'[1]Khmer Version'!R29</f>
        <v>100</v>
      </c>
      <c r="V29" s="110" t="str">
        <f>'[1]Khmer Version'!S29</f>
        <v>-</v>
      </c>
      <c r="W29" s="110" t="str">
        <f>'[1]Khmer Version'!T29</f>
        <v>-</v>
      </c>
      <c r="X29" s="110" t="str">
        <f>'[1]Khmer Version'!U29</f>
        <v>-</v>
      </c>
      <c r="Y29" s="115" t="str">
        <f>'[1]Khmer Version'!V29</f>
        <v>-</v>
      </c>
      <c r="Z29" s="114" t="str">
        <f>'[1]Khmer Version'!W29</f>
        <v>-</v>
      </c>
      <c r="AA29" s="110" t="str">
        <f>'[1]Khmer Version'!X29</f>
        <v>-</v>
      </c>
      <c r="AB29" s="110" t="str">
        <f>'[1]Khmer Version'!Y29</f>
        <v>-</v>
      </c>
      <c r="AC29" s="115" t="str">
        <f>'[1]Khmer Version'!Z29</f>
        <v>-</v>
      </c>
      <c r="AD29" s="116">
        <f>'[1]Khmer Version'!AA29</f>
        <v>0</v>
      </c>
      <c r="AE29" s="117">
        <f>'[1]Khmer Version'!AB29</f>
        <v>0</v>
      </c>
      <c r="AF29" s="114" t="str">
        <f>'[1]Khmer Version'!AC29</f>
        <v>-</v>
      </c>
      <c r="AG29" s="115" t="str">
        <f>'[1]Khmer Version'!AD29</f>
        <v>-</v>
      </c>
      <c r="AH29" s="118" t="str">
        <f>'[1]Khmer Version'!AE29</f>
        <v>..?</v>
      </c>
      <c r="AI29" s="114" t="str">
        <f>'[1]Khmer Version'!AF29</f>
        <v>-</v>
      </c>
      <c r="AJ29" s="115" t="str">
        <f>'[1]Khmer Version'!AG29</f>
        <v>-</v>
      </c>
      <c r="AK29" s="119">
        <f>'[1]Khmer Version'!AH29</f>
        <v>0</v>
      </c>
      <c r="AL29" s="118">
        <f>'[1]Khmer Version'!AI29</f>
        <v>0</v>
      </c>
      <c r="AM29" s="110">
        <v>100</v>
      </c>
    </row>
    <row r="30" spans="1:39" s="120" customFormat="1" ht="12.75">
      <c r="A30" s="110">
        <v>3</v>
      </c>
      <c r="B30" s="111" t="s">
        <v>547</v>
      </c>
      <c r="C30" s="111" t="s">
        <v>548</v>
      </c>
      <c r="D30" s="111" t="s">
        <v>549</v>
      </c>
      <c r="E30" s="111" t="s">
        <v>550</v>
      </c>
      <c r="F30" s="110" t="s">
        <v>551</v>
      </c>
      <c r="G30" s="121">
        <f>'[1]Khmer Version'!G30</f>
        <v>251</v>
      </c>
      <c r="H30" s="112">
        <f>'[1]Khmer Version'!H30</f>
        <v>106</v>
      </c>
      <c r="I30" s="112">
        <f>'[1]Khmer Version'!I30</f>
        <v>10</v>
      </c>
      <c r="J30" s="112">
        <v>1</v>
      </c>
      <c r="K30" s="122"/>
      <c r="L30" s="113" t="s">
        <v>463</v>
      </c>
      <c r="M30" s="110" t="s">
        <v>451</v>
      </c>
      <c r="N30" s="110" t="s">
        <v>451</v>
      </c>
      <c r="O30" s="113" t="s">
        <v>552</v>
      </c>
      <c r="P30" s="110">
        <f>'[1]Khmer Version'!AI30</f>
        <v>0</v>
      </c>
      <c r="Q30" s="113" t="s">
        <v>453</v>
      </c>
      <c r="R30" s="114" t="str">
        <f>'[1]Khmer Version'!O30</f>
        <v>-</v>
      </c>
      <c r="S30" s="110" t="str">
        <f>'[1]Khmer Version'!P30</f>
        <v>-</v>
      </c>
      <c r="T30" s="110">
        <f>'[1]Khmer Version'!Q30</f>
        <v>1</v>
      </c>
      <c r="U30" s="110">
        <f>'[1]Khmer Version'!R30</f>
        <v>100</v>
      </c>
      <c r="V30" s="110" t="str">
        <f>'[1]Khmer Version'!S30</f>
        <v>-</v>
      </c>
      <c r="W30" s="110" t="str">
        <f>'[1]Khmer Version'!T30</f>
        <v>-</v>
      </c>
      <c r="X30" s="110" t="str">
        <f>'[1]Khmer Version'!U30</f>
        <v>-</v>
      </c>
      <c r="Y30" s="115" t="str">
        <f>'[1]Khmer Version'!V30</f>
        <v>-</v>
      </c>
      <c r="Z30" s="114" t="str">
        <f>'[1]Khmer Version'!W30</f>
        <v>-</v>
      </c>
      <c r="AA30" s="110" t="str">
        <f>'[1]Khmer Version'!X30</f>
        <v>-</v>
      </c>
      <c r="AB30" s="110" t="str">
        <f>'[1]Khmer Version'!Y30</f>
        <v>-</v>
      </c>
      <c r="AC30" s="115" t="str">
        <f>'[1]Khmer Version'!Z30</f>
        <v>-</v>
      </c>
      <c r="AD30" s="116">
        <f>'[1]Khmer Version'!AA30</f>
        <v>0</v>
      </c>
      <c r="AE30" s="117">
        <f>'[1]Khmer Version'!AB30</f>
        <v>0</v>
      </c>
      <c r="AF30" s="114" t="str">
        <f>'[1]Khmer Version'!AC30</f>
        <v>-</v>
      </c>
      <c r="AG30" s="115" t="str">
        <f>'[1]Khmer Version'!AD30</f>
        <v>-</v>
      </c>
      <c r="AH30" s="118" t="str">
        <f>'[1]Khmer Version'!AE30</f>
        <v>..?</v>
      </c>
      <c r="AI30" s="114" t="str">
        <f>'[1]Khmer Version'!AF30</f>
        <v>-</v>
      </c>
      <c r="AJ30" s="115" t="str">
        <f>'[1]Khmer Version'!AG30</f>
        <v>-</v>
      </c>
      <c r="AK30" s="119">
        <f>'[1]Khmer Version'!AH30</f>
        <v>0</v>
      </c>
      <c r="AL30" s="118">
        <f>'[1]Khmer Version'!AI30</f>
        <v>0</v>
      </c>
      <c r="AM30" s="110">
        <v>100</v>
      </c>
    </row>
    <row r="31" spans="1:39" s="120" customFormat="1" ht="12.75">
      <c r="A31" s="110">
        <v>4</v>
      </c>
      <c r="B31" s="111" t="s">
        <v>553</v>
      </c>
      <c r="C31" s="111" t="s">
        <v>554</v>
      </c>
      <c r="D31" s="111" t="s">
        <v>555</v>
      </c>
      <c r="E31" s="111" t="s">
        <v>556</v>
      </c>
      <c r="F31" s="110">
        <v>2016</v>
      </c>
      <c r="G31" s="110">
        <f>'[1]Khmer Version'!G31</f>
        <v>643</v>
      </c>
      <c r="H31" s="110">
        <f>'[1]Khmer Version'!H31</f>
        <v>440</v>
      </c>
      <c r="I31" s="110">
        <f>'[1]Khmer Version'!I31</f>
        <v>8</v>
      </c>
      <c r="J31" s="110">
        <v>2</v>
      </c>
      <c r="K31" s="113"/>
      <c r="L31" s="113" t="s">
        <v>489</v>
      </c>
      <c r="M31" s="110" t="s">
        <v>451</v>
      </c>
      <c r="N31" s="110" t="s">
        <v>451</v>
      </c>
      <c r="O31" s="113" t="s">
        <v>557</v>
      </c>
      <c r="P31" s="110">
        <f>'[1]Khmer Version'!AI31</f>
        <v>0</v>
      </c>
      <c r="Q31" s="113" t="s">
        <v>453</v>
      </c>
      <c r="R31" s="114" t="str">
        <f>'[1]Khmer Version'!O31</f>
        <v>-</v>
      </c>
      <c r="S31" s="110" t="str">
        <f>'[1]Khmer Version'!P31</f>
        <v>-</v>
      </c>
      <c r="T31" s="110">
        <f>'[1]Khmer Version'!Q31</f>
        <v>1</v>
      </c>
      <c r="U31" s="110">
        <f>'[1]Khmer Version'!R31</f>
        <v>100</v>
      </c>
      <c r="V31" s="110" t="str">
        <f>'[1]Khmer Version'!S31</f>
        <v>-</v>
      </c>
      <c r="W31" s="110" t="str">
        <f>'[1]Khmer Version'!T31</f>
        <v>-</v>
      </c>
      <c r="X31" s="110" t="str">
        <f>'[1]Khmer Version'!U31</f>
        <v>-</v>
      </c>
      <c r="Y31" s="115" t="str">
        <f>'[1]Khmer Version'!V31</f>
        <v>-</v>
      </c>
      <c r="Z31" s="114" t="str">
        <f>'[1]Khmer Version'!W31</f>
        <v>-</v>
      </c>
      <c r="AA31" s="110" t="str">
        <f>'[1]Khmer Version'!X31</f>
        <v>-</v>
      </c>
      <c r="AB31" s="110" t="str">
        <f>'[1]Khmer Version'!Y31</f>
        <v>-</v>
      </c>
      <c r="AC31" s="115" t="str">
        <f>'[1]Khmer Version'!Z31</f>
        <v>-</v>
      </c>
      <c r="AD31" s="116">
        <f>'[1]Khmer Version'!AA31</f>
        <v>0</v>
      </c>
      <c r="AE31" s="117">
        <f>'[1]Khmer Version'!AB31</f>
        <v>0</v>
      </c>
      <c r="AF31" s="114" t="str">
        <f>'[1]Khmer Version'!AC31</f>
        <v>-</v>
      </c>
      <c r="AG31" s="115" t="str">
        <f>'[1]Khmer Version'!AD31</f>
        <v>-</v>
      </c>
      <c r="AH31" s="118" t="str">
        <f>'[1]Khmer Version'!AE31</f>
        <v>..?</v>
      </c>
      <c r="AI31" s="114" t="str">
        <f>'[1]Khmer Version'!AF31</f>
        <v>-</v>
      </c>
      <c r="AJ31" s="115" t="str">
        <f>'[1]Khmer Version'!AG31</f>
        <v>-</v>
      </c>
      <c r="AK31" s="119">
        <f>'[1]Khmer Version'!AH31</f>
        <v>0</v>
      </c>
      <c r="AL31" s="118">
        <f>'[1]Khmer Version'!AI31</f>
        <v>0</v>
      </c>
      <c r="AM31" s="110">
        <v>100</v>
      </c>
    </row>
    <row r="32" spans="1:39" s="120" customFormat="1" ht="13.5" thickBot="1">
      <c r="A32" s="123">
        <v>5</v>
      </c>
      <c r="B32" s="111" t="s">
        <v>558</v>
      </c>
      <c r="C32" s="124" t="s">
        <v>559</v>
      </c>
      <c r="D32" s="124" t="s">
        <v>560</v>
      </c>
      <c r="E32" s="124" t="s">
        <v>561</v>
      </c>
      <c r="F32" s="141">
        <v>42644</v>
      </c>
      <c r="G32" s="133">
        <f>'[1]Khmer Version'!G32</f>
        <v>38</v>
      </c>
      <c r="H32" s="134">
        <f>'[1]Khmer Version'!H32</f>
        <v>12</v>
      </c>
      <c r="I32" s="135">
        <f>'[1]Khmer Version'!I32</f>
        <v>7</v>
      </c>
      <c r="J32" s="135">
        <v>2</v>
      </c>
      <c r="K32" s="136"/>
      <c r="L32" s="126" t="s">
        <v>562</v>
      </c>
      <c r="M32" s="123" t="s">
        <v>451</v>
      </c>
      <c r="N32" s="123" t="s">
        <v>451</v>
      </c>
      <c r="O32" s="126" t="s">
        <v>563</v>
      </c>
      <c r="P32" s="123">
        <f>'[1]Khmer Version'!AI32</f>
        <v>0</v>
      </c>
      <c r="Q32" s="113" t="s">
        <v>453</v>
      </c>
      <c r="R32" s="127">
        <f>'[1]Khmer Version'!O32</f>
        <v>1</v>
      </c>
      <c r="S32" s="125">
        <f>'[1]Khmer Version'!P32</f>
        <v>50</v>
      </c>
      <c r="T32" s="125">
        <f>'[1]Khmer Version'!Q32</f>
        <v>0</v>
      </c>
      <c r="U32" s="125">
        <f>'[1]Khmer Version'!R32</f>
        <v>0</v>
      </c>
      <c r="V32" s="125" t="str">
        <f>'[1]Khmer Version'!S32</f>
        <v>-</v>
      </c>
      <c r="W32" s="125" t="str">
        <f>'[1]Khmer Version'!T32</f>
        <v>-</v>
      </c>
      <c r="X32" s="125" t="str">
        <f>'[1]Khmer Version'!U32</f>
        <v>-</v>
      </c>
      <c r="Y32" s="128" t="str">
        <f>'[1]Khmer Version'!V32</f>
        <v>-</v>
      </c>
      <c r="Z32" s="127" t="str">
        <f>'[1]Khmer Version'!W32</f>
        <v>-</v>
      </c>
      <c r="AA32" s="125" t="str">
        <f>'[1]Khmer Version'!X32</f>
        <v>-</v>
      </c>
      <c r="AB32" s="125" t="str">
        <f>'[1]Khmer Version'!Y32</f>
        <v>-</v>
      </c>
      <c r="AC32" s="128" t="str">
        <f>'[1]Khmer Version'!Z32</f>
        <v>-</v>
      </c>
      <c r="AD32" s="129">
        <f>'[1]Khmer Version'!AA32</f>
        <v>0</v>
      </c>
      <c r="AE32" s="130">
        <f>'[1]Khmer Version'!AB32</f>
        <v>0</v>
      </c>
      <c r="AF32" s="127" t="str">
        <f>'[1]Khmer Version'!AC32</f>
        <v>-</v>
      </c>
      <c r="AG32" s="128" t="str">
        <f>'[1]Khmer Version'!AD32</f>
        <v>-</v>
      </c>
      <c r="AH32" s="131" t="str">
        <f>'[1]Khmer Version'!AE32</f>
        <v>..?</v>
      </c>
      <c r="AI32" s="127" t="str">
        <f>'[1]Khmer Version'!AF32</f>
        <v>-</v>
      </c>
      <c r="AJ32" s="128" t="str">
        <f>'[1]Khmer Version'!AG32</f>
        <v>-</v>
      </c>
      <c r="AK32" s="132">
        <f>'[1]Khmer Version'!AH32</f>
        <v>0</v>
      </c>
      <c r="AL32" s="131">
        <f>'[1]Khmer Version'!AI32</f>
        <v>0</v>
      </c>
      <c r="AM32" s="125">
        <v>50</v>
      </c>
    </row>
    <row r="33" spans="1:39" ht="21.75" customHeight="1" thickTop="1" thickBot="1">
      <c r="A33" s="142">
        <f>COUNT(A28:A32,A22:A26,A16:A20,A10:A14)</f>
        <v>20</v>
      </c>
      <c r="B33" s="143"/>
      <c r="C33" s="143"/>
      <c r="D33" s="143"/>
      <c r="E33" s="143"/>
      <c r="F33" s="143"/>
      <c r="G33" s="144">
        <f>SUM(G27,G21,G15,G9)</f>
        <v>4307</v>
      </c>
      <c r="H33" s="144">
        <f>SUM(H27,H21,H15,H9)</f>
        <v>2151</v>
      </c>
      <c r="I33" s="144">
        <f>SUM(I27,I21,I15,I9)</f>
        <v>161</v>
      </c>
      <c r="J33" s="144">
        <f>SUM(J27,J21,J15,J9)</f>
        <v>44</v>
      </c>
      <c r="K33" s="145"/>
      <c r="L33" s="143"/>
      <c r="M33" s="143"/>
      <c r="N33" s="266" t="s">
        <v>564</v>
      </c>
      <c r="O33" s="267"/>
      <c r="P33" s="146"/>
      <c r="Q33" s="147"/>
      <c r="R33" s="148">
        <f>SUM(R27,R21,R15,R9)</f>
        <v>4</v>
      </c>
      <c r="S33" s="149"/>
      <c r="T33" s="149">
        <f t="shared" ref="T33:AL33" si="1">SUM(T27,T21,T15,T9)</f>
        <v>13</v>
      </c>
      <c r="U33" s="149"/>
      <c r="V33" s="149">
        <f t="shared" si="1"/>
        <v>3</v>
      </c>
      <c r="W33" s="149"/>
      <c r="X33" s="149">
        <f t="shared" si="1"/>
        <v>0</v>
      </c>
      <c r="Y33" s="150"/>
      <c r="Z33" s="148">
        <f>SUM(Z27,Z21,Z15,Z9)</f>
        <v>0</v>
      </c>
      <c r="AA33" s="149"/>
      <c r="AB33" s="149">
        <f>SUM(AB27,AB21,AB15,AB9)</f>
        <v>0</v>
      </c>
      <c r="AC33" s="150"/>
      <c r="AD33" s="151">
        <f>SUM(AD27,AD21,AD15,AD9)</f>
        <v>0</v>
      </c>
      <c r="AE33" s="152">
        <f>SUM(AE27,AE21,AE15,AE9)</f>
        <v>0</v>
      </c>
      <c r="AF33" s="148">
        <f t="shared" si="1"/>
        <v>19</v>
      </c>
      <c r="AG33" s="150">
        <f t="shared" si="1"/>
        <v>199</v>
      </c>
      <c r="AH33" s="153"/>
      <c r="AI33" s="148">
        <f t="shared" si="1"/>
        <v>2</v>
      </c>
      <c r="AJ33" s="150">
        <f t="shared" si="1"/>
        <v>6</v>
      </c>
      <c r="AK33" s="154">
        <f t="shared" si="1"/>
        <v>0</v>
      </c>
      <c r="AL33" s="155">
        <f t="shared" si="1"/>
        <v>0</v>
      </c>
      <c r="AM33" s="156"/>
    </row>
    <row r="34" spans="1:39" ht="15.75" thickTop="1"/>
    <row r="35" spans="1:39">
      <c r="U35" t="s">
        <v>565</v>
      </c>
      <c r="Y35" t="s">
        <v>566</v>
      </c>
    </row>
    <row r="37" spans="1:39">
      <c r="U37" t="s">
        <v>567</v>
      </c>
      <c r="Y37" t="s">
        <v>568</v>
      </c>
    </row>
    <row r="38" spans="1:39">
      <c r="U38" t="s">
        <v>569</v>
      </c>
      <c r="Y38" t="s">
        <v>570</v>
      </c>
    </row>
    <row r="39" spans="1:39">
      <c r="U39" t="s">
        <v>571</v>
      </c>
      <c r="Y39" t="s">
        <v>572</v>
      </c>
    </row>
  </sheetData>
  <mergeCells count="36">
    <mergeCell ref="N33:O33"/>
    <mergeCell ref="AK6:AL6"/>
    <mergeCell ref="R7:S7"/>
    <mergeCell ref="T7:U7"/>
    <mergeCell ref="V7:W7"/>
    <mergeCell ref="X7:Y7"/>
    <mergeCell ref="Z7:AA7"/>
    <mergeCell ref="AB7:AC7"/>
    <mergeCell ref="AF7:AF8"/>
    <mergeCell ref="AG7:AG8"/>
    <mergeCell ref="AI7:AI8"/>
    <mergeCell ref="R6:Y6"/>
    <mergeCell ref="A1:AL1"/>
    <mergeCell ref="A2:AL2"/>
    <mergeCell ref="A3:AL3"/>
    <mergeCell ref="A5:Q5"/>
    <mergeCell ref="A6:A8"/>
    <mergeCell ref="B6:B8"/>
    <mergeCell ref="C6:E6"/>
    <mergeCell ref="F6:F8"/>
    <mergeCell ref="G6:H7"/>
    <mergeCell ref="I6:J7"/>
    <mergeCell ref="AF6:AG6"/>
    <mergeCell ref="AH6:AH8"/>
    <mergeCell ref="AL7:AL8"/>
    <mergeCell ref="AI6:AJ6"/>
    <mergeCell ref="AJ7:AJ8"/>
    <mergeCell ref="Q6:Q8"/>
    <mergeCell ref="L6:L8"/>
    <mergeCell ref="M6:M8"/>
    <mergeCell ref="N6:N8"/>
    <mergeCell ref="AK7:AK8"/>
    <mergeCell ref="O6:O8"/>
    <mergeCell ref="P6:P8"/>
    <mergeCell ref="Z6:AC6"/>
    <mergeCell ref="AD6:AE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C48"/>
  <sheetViews>
    <sheetView topLeftCell="A33" workbookViewId="0">
      <selection activeCell="M45" sqref="M45"/>
    </sheetView>
  </sheetViews>
  <sheetFormatPr defaultRowHeight="15" outlineLevelRow="1" outlineLevelCol="1"/>
  <cols>
    <col min="1" max="1" width="6.140625" customWidth="1"/>
    <col min="2" max="2" width="54.85546875" customWidth="1"/>
    <col min="3" max="3" width="16.140625" customWidth="1" outlineLevel="1"/>
    <col min="4" max="4" width="18.28515625" customWidth="1" outlineLevel="1"/>
    <col min="5" max="5" width="17.28515625" customWidth="1" outlineLevel="1"/>
    <col min="6" max="6" width="12.85546875" customWidth="1" outlineLevel="1"/>
    <col min="7" max="7" width="12.42578125" customWidth="1"/>
    <col min="8" max="8" width="10.140625" customWidth="1" outlineLevel="1"/>
    <col min="9" max="9" width="12" customWidth="1" outlineLevel="1"/>
    <col min="10" max="10" width="13.140625" customWidth="1" outlineLevel="1"/>
    <col min="11" max="11" width="10.5703125" customWidth="1" outlineLevel="1"/>
    <col min="12" max="12" width="11.5703125" customWidth="1" outlineLevel="1"/>
    <col min="13" max="13" width="13.7109375" customWidth="1" outlineLevel="1"/>
    <col min="14" max="14" width="13.140625" customWidth="1" outlineLevel="1"/>
    <col min="15" max="15" width="14.42578125" customWidth="1"/>
  </cols>
  <sheetData>
    <row r="1" spans="1:55" s="49" customFormat="1" ht="18">
      <c r="A1" s="48" t="s">
        <v>248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55">
      <c r="A2" s="273" t="s">
        <v>249</v>
      </c>
      <c r="B2" s="274" t="s">
        <v>250</v>
      </c>
      <c r="C2" s="273" t="s">
        <v>251</v>
      </c>
      <c r="D2" s="273"/>
      <c r="E2" s="273"/>
      <c r="F2" s="273"/>
      <c r="G2" s="276" t="s">
        <v>252</v>
      </c>
      <c r="H2" s="273" t="s">
        <v>253</v>
      </c>
      <c r="I2" s="273"/>
      <c r="J2" s="273"/>
      <c r="K2" s="273" t="s">
        <v>254</v>
      </c>
      <c r="L2" s="273"/>
      <c r="M2" s="277" t="s">
        <v>255</v>
      </c>
      <c r="N2" s="273" t="s">
        <v>256</v>
      </c>
      <c r="O2" s="273" t="s">
        <v>257</v>
      </c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</row>
    <row r="3" spans="1:55" ht="42.75">
      <c r="A3" s="273"/>
      <c r="B3" s="275"/>
      <c r="C3" s="50" t="s">
        <v>258</v>
      </c>
      <c r="D3" s="50" t="s">
        <v>259</v>
      </c>
      <c r="E3" s="50" t="s">
        <v>260</v>
      </c>
      <c r="F3" s="50" t="s">
        <v>261</v>
      </c>
      <c r="G3" s="276"/>
      <c r="H3" s="50" t="s">
        <v>262</v>
      </c>
      <c r="I3" s="50" t="s">
        <v>263</v>
      </c>
      <c r="J3" s="50" t="s">
        <v>264</v>
      </c>
      <c r="K3" s="50" t="s">
        <v>265</v>
      </c>
      <c r="L3" s="50" t="s">
        <v>266</v>
      </c>
      <c r="M3" s="278"/>
      <c r="N3" s="273"/>
      <c r="O3" s="273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</row>
    <row r="4" spans="1:55">
      <c r="A4" s="52"/>
      <c r="B4" s="53" t="s">
        <v>267</v>
      </c>
      <c r="C4" s="52"/>
      <c r="D4" s="52"/>
      <c r="E4" s="52"/>
      <c r="F4" s="52"/>
      <c r="G4" s="10"/>
      <c r="H4" s="54"/>
      <c r="I4" s="54"/>
      <c r="J4" s="54"/>
      <c r="K4" s="10"/>
      <c r="L4" s="10"/>
      <c r="M4" s="10"/>
      <c r="N4" s="10"/>
      <c r="O4" s="55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</row>
    <row r="5" spans="1:55" ht="35.1" customHeight="1" outlineLevel="1">
      <c r="A5" s="55">
        <v>1</v>
      </c>
      <c r="B5" s="56" t="s">
        <v>579</v>
      </c>
      <c r="C5" s="56" t="s">
        <v>268</v>
      </c>
      <c r="D5" s="56" t="s">
        <v>269</v>
      </c>
      <c r="E5" s="56" t="s">
        <v>270</v>
      </c>
      <c r="F5" s="56" t="s">
        <v>271</v>
      </c>
      <c r="G5" s="57" t="s">
        <v>272</v>
      </c>
      <c r="H5" s="58">
        <v>0</v>
      </c>
      <c r="I5" s="58">
        <v>1</v>
      </c>
      <c r="J5" s="58">
        <v>0</v>
      </c>
      <c r="K5" s="58">
        <v>0</v>
      </c>
      <c r="L5" s="58">
        <v>1</v>
      </c>
      <c r="M5" s="58">
        <v>50</v>
      </c>
      <c r="N5" s="59">
        <v>2021</v>
      </c>
      <c r="O5" s="60" t="s">
        <v>273</v>
      </c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</row>
    <row r="6" spans="1:55" outlineLevel="1">
      <c r="A6" s="55">
        <v>2</v>
      </c>
      <c r="B6" s="56" t="s">
        <v>580</v>
      </c>
      <c r="C6" s="56" t="s">
        <v>274</v>
      </c>
      <c r="D6" s="56" t="s">
        <v>274</v>
      </c>
      <c r="E6" s="56" t="s">
        <v>270</v>
      </c>
      <c r="F6" s="56" t="s">
        <v>271</v>
      </c>
      <c r="G6" s="57" t="s">
        <v>275</v>
      </c>
      <c r="H6" s="58">
        <v>0</v>
      </c>
      <c r="I6" s="58">
        <v>1</v>
      </c>
      <c r="J6" s="58">
        <v>0</v>
      </c>
      <c r="K6" s="58">
        <v>0</v>
      </c>
      <c r="L6" s="58">
        <v>1</v>
      </c>
      <c r="M6" s="58">
        <v>50</v>
      </c>
      <c r="N6" s="59">
        <v>2021</v>
      </c>
      <c r="O6" s="60" t="s">
        <v>276</v>
      </c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</row>
    <row r="7" spans="1:55" ht="28.5" outlineLevel="1">
      <c r="A7" s="55">
        <v>3</v>
      </c>
      <c r="B7" s="56" t="s">
        <v>581</v>
      </c>
      <c r="C7" s="56" t="s">
        <v>277</v>
      </c>
      <c r="D7" s="56" t="s">
        <v>278</v>
      </c>
      <c r="E7" s="56" t="s">
        <v>279</v>
      </c>
      <c r="F7" s="56" t="s">
        <v>271</v>
      </c>
      <c r="G7" s="57" t="s">
        <v>280</v>
      </c>
      <c r="H7" s="58">
        <v>1</v>
      </c>
      <c r="I7" s="58">
        <v>0</v>
      </c>
      <c r="J7" s="58">
        <v>0</v>
      </c>
      <c r="K7" s="58">
        <v>1</v>
      </c>
      <c r="L7" s="58">
        <v>0</v>
      </c>
      <c r="M7" s="58">
        <v>100</v>
      </c>
      <c r="N7" s="59">
        <v>2021</v>
      </c>
      <c r="O7" s="60" t="s">
        <v>281</v>
      </c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</row>
    <row r="8" spans="1:55" ht="28.5" outlineLevel="1">
      <c r="A8" s="55">
        <v>4</v>
      </c>
      <c r="B8" s="56" t="s">
        <v>582</v>
      </c>
      <c r="C8" s="56" t="s">
        <v>282</v>
      </c>
      <c r="D8" s="56" t="s">
        <v>283</v>
      </c>
      <c r="E8" s="56" t="s">
        <v>279</v>
      </c>
      <c r="F8" s="56" t="s">
        <v>271</v>
      </c>
      <c r="G8" s="57" t="s">
        <v>275</v>
      </c>
      <c r="H8" s="58">
        <v>0</v>
      </c>
      <c r="I8" s="58">
        <v>1</v>
      </c>
      <c r="J8" s="58">
        <v>0</v>
      </c>
      <c r="K8" s="58">
        <v>0</v>
      </c>
      <c r="L8" s="58">
        <v>1</v>
      </c>
      <c r="M8" s="58">
        <v>50</v>
      </c>
      <c r="N8" s="59">
        <v>2021</v>
      </c>
      <c r="O8" s="60" t="s">
        <v>284</v>
      </c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</row>
    <row r="9" spans="1:55" outlineLevel="1">
      <c r="A9" s="55">
        <v>5</v>
      </c>
      <c r="B9" s="56" t="s">
        <v>583</v>
      </c>
      <c r="C9" s="56" t="s">
        <v>285</v>
      </c>
      <c r="D9" s="56" t="s">
        <v>285</v>
      </c>
      <c r="E9" s="56" t="s">
        <v>286</v>
      </c>
      <c r="F9" s="56" t="s">
        <v>271</v>
      </c>
      <c r="G9" s="57" t="s">
        <v>275</v>
      </c>
      <c r="H9" s="58">
        <v>1</v>
      </c>
      <c r="I9" s="58">
        <v>0</v>
      </c>
      <c r="J9" s="58">
        <v>0</v>
      </c>
      <c r="K9" s="58">
        <v>1</v>
      </c>
      <c r="L9" s="58">
        <v>0</v>
      </c>
      <c r="M9" s="58">
        <v>100</v>
      </c>
      <c r="N9" s="59">
        <v>2021</v>
      </c>
      <c r="O9" s="60" t="s">
        <v>287</v>
      </c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</row>
    <row r="10" spans="1:55" outlineLevel="1">
      <c r="A10" s="55">
        <v>6</v>
      </c>
      <c r="B10" s="56" t="s">
        <v>584</v>
      </c>
      <c r="C10" s="56" t="s">
        <v>288</v>
      </c>
      <c r="D10" s="56" t="s">
        <v>289</v>
      </c>
      <c r="E10" s="56" t="s">
        <v>270</v>
      </c>
      <c r="F10" s="56" t="s">
        <v>271</v>
      </c>
      <c r="G10" s="57" t="s">
        <v>275</v>
      </c>
      <c r="H10" s="58">
        <v>1</v>
      </c>
      <c r="I10" s="58">
        <v>0</v>
      </c>
      <c r="J10" s="58">
        <v>0</v>
      </c>
      <c r="K10" s="58">
        <v>1</v>
      </c>
      <c r="L10" s="58">
        <v>0</v>
      </c>
      <c r="M10" s="58">
        <v>100</v>
      </c>
      <c r="N10" s="59">
        <v>2021</v>
      </c>
      <c r="O10" s="60" t="s">
        <v>290</v>
      </c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</row>
    <row r="11" spans="1:55" ht="25.5" outlineLevel="1">
      <c r="A11" s="55">
        <v>7</v>
      </c>
      <c r="B11" s="56" t="s">
        <v>585</v>
      </c>
      <c r="C11" s="56" t="s">
        <v>291</v>
      </c>
      <c r="D11" s="56" t="s">
        <v>291</v>
      </c>
      <c r="E11" s="56" t="s">
        <v>292</v>
      </c>
      <c r="F11" s="56" t="s">
        <v>271</v>
      </c>
      <c r="G11" s="57" t="s">
        <v>293</v>
      </c>
      <c r="H11" s="58">
        <v>1</v>
      </c>
      <c r="I11" s="58">
        <v>0</v>
      </c>
      <c r="J11" s="58">
        <v>0</v>
      </c>
      <c r="K11" s="58">
        <v>1</v>
      </c>
      <c r="L11" s="58">
        <v>0</v>
      </c>
      <c r="M11" s="58">
        <v>100</v>
      </c>
      <c r="N11" s="59">
        <v>2021</v>
      </c>
      <c r="O11" s="60" t="s">
        <v>294</v>
      </c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</row>
    <row r="12" spans="1:55" outlineLevel="1">
      <c r="A12" s="55">
        <v>8</v>
      </c>
      <c r="B12" s="56" t="s">
        <v>586</v>
      </c>
      <c r="C12" s="56" t="s">
        <v>295</v>
      </c>
      <c r="D12" s="56" t="s">
        <v>296</v>
      </c>
      <c r="E12" s="56" t="s">
        <v>292</v>
      </c>
      <c r="F12" s="56" t="s">
        <v>271</v>
      </c>
      <c r="G12" s="57" t="s">
        <v>275</v>
      </c>
      <c r="H12" s="58">
        <v>1</v>
      </c>
      <c r="I12" s="58">
        <v>0</v>
      </c>
      <c r="J12" s="58">
        <v>0</v>
      </c>
      <c r="K12" s="58">
        <v>1</v>
      </c>
      <c r="L12" s="58">
        <v>0</v>
      </c>
      <c r="M12" s="58">
        <v>100</v>
      </c>
      <c r="N12" s="59">
        <v>2021</v>
      </c>
      <c r="O12" s="60" t="s">
        <v>297</v>
      </c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</row>
    <row r="13" spans="1:55" ht="31.5">
      <c r="A13" s="24" t="s">
        <v>298</v>
      </c>
      <c r="B13" s="61">
        <f>COUNTA(B5:B12)</f>
        <v>8</v>
      </c>
      <c r="C13" s="61">
        <v>8</v>
      </c>
      <c r="D13" s="61">
        <v>8</v>
      </c>
      <c r="E13" s="61">
        <v>4</v>
      </c>
      <c r="F13" s="61">
        <v>1</v>
      </c>
      <c r="G13" s="4"/>
      <c r="H13" s="4">
        <f>SUM(H5:H12)</f>
        <v>5</v>
      </c>
      <c r="I13" s="4">
        <f>SUM(I5:I12)</f>
        <v>3</v>
      </c>
      <c r="J13" s="4">
        <f>SUM(J5:J12)</f>
        <v>0</v>
      </c>
      <c r="K13" s="4">
        <f>SUM(K5:K12)</f>
        <v>5</v>
      </c>
      <c r="L13" s="4">
        <f>SUM(L5:L12)</f>
        <v>3</v>
      </c>
      <c r="M13" s="62"/>
      <c r="N13" s="4"/>
      <c r="O13" s="4"/>
    </row>
    <row r="14" spans="1:55" ht="15.75">
      <c r="A14" s="63"/>
      <c r="B14" s="64" t="s">
        <v>299</v>
      </c>
      <c r="C14" s="65"/>
      <c r="D14" s="65"/>
      <c r="E14" s="65"/>
      <c r="F14" s="65"/>
      <c r="G14" s="62"/>
      <c r="H14" s="62"/>
      <c r="I14" s="62"/>
      <c r="J14" s="62"/>
      <c r="K14" s="62"/>
      <c r="L14" s="62"/>
      <c r="M14" s="62"/>
      <c r="N14" s="62"/>
      <c r="O14" s="62"/>
    </row>
    <row r="15" spans="1:55" ht="28.5" outlineLevel="1">
      <c r="A15" s="65">
        <v>1</v>
      </c>
      <c r="B15" s="56" t="s">
        <v>576</v>
      </c>
      <c r="C15" s="56" t="s">
        <v>300</v>
      </c>
      <c r="D15" s="56" t="s">
        <v>301</v>
      </c>
      <c r="E15" s="56" t="s">
        <v>302</v>
      </c>
      <c r="F15" s="56" t="s">
        <v>303</v>
      </c>
      <c r="G15" s="57" t="s">
        <v>275</v>
      </c>
      <c r="H15" s="66">
        <v>0</v>
      </c>
      <c r="I15" s="66">
        <v>1</v>
      </c>
      <c r="J15" s="66">
        <v>0</v>
      </c>
      <c r="K15" s="66">
        <v>0</v>
      </c>
      <c r="L15" s="66">
        <v>1</v>
      </c>
      <c r="M15" s="66">
        <v>50</v>
      </c>
      <c r="N15" s="59">
        <v>2021</v>
      </c>
      <c r="O15" s="60" t="s">
        <v>304</v>
      </c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</row>
    <row r="16" spans="1:55" ht="25.5" outlineLevel="1">
      <c r="A16" s="65">
        <v>2</v>
      </c>
      <c r="B16" s="56" t="s">
        <v>577</v>
      </c>
      <c r="C16" s="56" t="s">
        <v>305</v>
      </c>
      <c r="D16" s="56" t="s">
        <v>306</v>
      </c>
      <c r="E16" s="56" t="s">
        <v>306</v>
      </c>
      <c r="F16" s="56" t="s">
        <v>303</v>
      </c>
      <c r="G16" s="57" t="s">
        <v>293</v>
      </c>
      <c r="H16" s="66">
        <v>1</v>
      </c>
      <c r="I16" s="66">
        <v>0</v>
      </c>
      <c r="J16" s="66">
        <v>0</v>
      </c>
      <c r="K16" s="66">
        <v>1</v>
      </c>
      <c r="L16" s="66">
        <v>0</v>
      </c>
      <c r="M16" s="66">
        <v>100</v>
      </c>
      <c r="N16" s="59">
        <v>2021</v>
      </c>
      <c r="O16" s="60" t="s">
        <v>307</v>
      </c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</row>
    <row r="17" spans="1:55" ht="15.75" outlineLevel="1">
      <c r="A17" s="65">
        <v>3</v>
      </c>
      <c r="B17" s="56" t="s">
        <v>578</v>
      </c>
      <c r="C17" s="56" t="s">
        <v>308</v>
      </c>
      <c r="D17" s="56" t="s">
        <v>309</v>
      </c>
      <c r="E17" s="56" t="s">
        <v>306</v>
      </c>
      <c r="F17" s="56" t="s">
        <v>303</v>
      </c>
      <c r="G17" s="57" t="s">
        <v>275</v>
      </c>
      <c r="H17" s="66">
        <v>1</v>
      </c>
      <c r="I17" s="66">
        <v>0</v>
      </c>
      <c r="J17" s="66">
        <v>0</v>
      </c>
      <c r="K17" s="66">
        <v>1</v>
      </c>
      <c r="L17" s="66">
        <v>0</v>
      </c>
      <c r="M17" s="66">
        <v>100</v>
      </c>
      <c r="N17" s="59">
        <v>2021</v>
      </c>
      <c r="O17" s="60" t="s">
        <v>310</v>
      </c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</row>
    <row r="18" spans="1:55" ht="15.75" outlineLevel="1">
      <c r="A18" s="65">
        <v>4</v>
      </c>
      <c r="B18" s="56" t="s">
        <v>311</v>
      </c>
      <c r="C18" s="56" t="s">
        <v>312</v>
      </c>
      <c r="D18" s="56" t="s">
        <v>312</v>
      </c>
      <c r="E18" s="56" t="s">
        <v>313</v>
      </c>
      <c r="F18" s="56" t="s">
        <v>303</v>
      </c>
      <c r="G18" s="57" t="s">
        <v>275</v>
      </c>
      <c r="H18" s="66">
        <v>1</v>
      </c>
      <c r="I18" s="66">
        <v>0</v>
      </c>
      <c r="J18" s="66">
        <v>0</v>
      </c>
      <c r="K18" s="66">
        <v>1</v>
      </c>
      <c r="L18" s="66">
        <v>0</v>
      </c>
      <c r="M18" s="66">
        <v>100</v>
      </c>
      <c r="N18" s="59">
        <v>2021</v>
      </c>
      <c r="O18" s="60" t="s">
        <v>314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</row>
    <row r="19" spans="1:55" ht="15.75" outlineLevel="1">
      <c r="A19" s="65">
        <v>5</v>
      </c>
      <c r="B19" s="56" t="s">
        <v>315</v>
      </c>
      <c r="C19" s="56" t="s">
        <v>316</v>
      </c>
      <c r="D19" s="56" t="s">
        <v>317</v>
      </c>
      <c r="E19" s="56" t="s">
        <v>313</v>
      </c>
      <c r="F19" s="56" t="s">
        <v>303</v>
      </c>
      <c r="G19" s="57" t="s">
        <v>275</v>
      </c>
      <c r="H19" s="66">
        <v>0</v>
      </c>
      <c r="I19" s="66">
        <v>1</v>
      </c>
      <c r="J19" s="66">
        <v>0</v>
      </c>
      <c r="K19" s="66">
        <v>0</v>
      </c>
      <c r="L19" s="66">
        <v>1</v>
      </c>
      <c r="M19" s="66">
        <v>50</v>
      </c>
      <c r="N19" s="59">
        <v>2021</v>
      </c>
      <c r="O19" s="60" t="s">
        <v>318</v>
      </c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</row>
    <row r="20" spans="1:55" ht="28.5" outlineLevel="1">
      <c r="A20" s="65">
        <v>6</v>
      </c>
      <c r="B20" s="56" t="s">
        <v>319</v>
      </c>
      <c r="C20" s="56" t="s">
        <v>320</v>
      </c>
      <c r="D20" s="56" t="s">
        <v>321</v>
      </c>
      <c r="E20" s="56" t="s">
        <v>313</v>
      </c>
      <c r="F20" s="56" t="s">
        <v>322</v>
      </c>
      <c r="G20" s="57" t="s">
        <v>275</v>
      </c>
      <c r="H20" s="66">
        <v>1</v>
      </c>
      <c r="I20" s="66">
        <v>0</v>
      </c>
      <c r="J20" s="66">
        <v>0</v>
      </c>
      <c r="K20" s="66">
        <v>1</v>
      </c>
      <c r="L20" s="66">
        <v>0</v>
      </c>
      <c r="M20" s="66">
        <v>100</v>
      </c>
      <c r="N20" s="59">
        <v>2021</v>
      </c>
      <c r="O20" s="60" t="s">
        <v>323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</row>
    <row r="21" spans="1:55" ht="15.75" outlineLevel="1">
      <c r="A21" s="65">
        <v>7</v>
      </c>
      <c r="B21" s="56" t="s">
        <v>324</v>
      </c>
      <c r="C21" s="56" t="s">
        <v>325</v>
      </c>
      <c r="D21" s="56" t="s">
        <v>326</v>
      </c>
      <c r="E21" s="56" t="s">
        <v>327</v>
      </c>
      <c r="F21" s="56" t="s">
        <v>303</v>
      </c>
      <c r="G21" s="57" t="s">
        <v>275</v>
      </c>
      <c r="H21" s="66">
        <v>1</v>
      </c>
      <c r="I21" s="66">
        <v>0</v>
      </c>
      <c r="J21" s="66">
        <v>0</v>
      </c>
      <c r="K21" s="66">
        <v>1</v>
      </c>
      <c r="L21" s="66">
        <v>0</v>
      </c>
      <c r="M21" s="66">
        <v>100</v>
      </c>
      <c r="N21" s="59">
        <v>2021</v>
      </c>
      <c r="O21" s="60" t="s">
        <v>328</v>
      </c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</row>
    <row r="22" spans="1:55" ht="15.75" outlineLevel="1">
      <c r="A22" s="65">
        <v>8</v>
      </c>
      <c r="B22" s="56" t="s">
        <v>329</v>
      </c>
      <c r="C22" s="56" t="s">
        <v>330</v>
      </c>
      <c r="D22" s="56" t="s">
        <v>326</v>
      </c>
      <c r="E22" s="56" t="s">
        <v>327</v>
      </c>
      <c r="F22" s="56" t="s">
        <v>303</v>
      </c>
      <c r="G22" s="57" t="s">
        <v>275</v>
      </c>
      <c r="H22" s="66">
        <v>1</v>
      </c>
      <c r="I22" s="66">
        <v>0</v>
      </c>
      <c r="J22" s="66">
        <v>0</v>
      </c>
      <c r="K22" s="66">
        <v>1</v>
      </c>
      <c r="L22" s="66">
        <v>0</v>
      </c>
      <c r="M22" s="66">
        <v>100</v>
      </c>
      <c r="N22" s="59">
        <v>2021</v>
      </c>
      <c r="O22" s="60" t="s">
        <v>331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</row>
    <row r="23" spans="1:55" ht="15.75" outlineLevel="1">
      <c r="A23" s="65">
        <v>9</v>
      </c>
      <c r="B23" s="56" t="s">
        <v>332</v>
      </c>
      <c r="C23" s="56" t="s">
        <v>313</v>
      </c>
      <c r="D23" s="56" t="s">
        <v>333</v>
      </c>
      <c r="E23" s="56" t="s">
        <v>334</v>
      </c>
      <c r="F23" s="56" t="s">
        <v>303</v>
      </c>
      <c r="G23" s="57" t="s">
        <v>275</v>
      </c>
      <c r="H23" s="66">
        <v>0</v>
      </c>
      <c r="I23" s="66">
        <v>1</v>
      </c>
      <c r="J23" s="66">
        <v>0</v>
      </c>
      <c r="K23" s="66">
        <v>0</v>
      </c>
      <c r="L23" s="66">
        <v>1</v>
      </c>
      <c r="M23" s="66">
        <v>50</v>
      </c>
      <c r="N23" s="59">
        <v>2021</v>
      </c>
      <c r="O23" s="60" t="s">
        <v>335</v>
      </c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</row>
    <row r="24" spans="1:55" ht="25.5" outlineLevel="1">
      <c r="A24" s="65">
        <v>10</v>
      </c>
      <c r="B24" s="56" t="s">
        <v>336</v>
      </c>
      <c r="C24" s="56" t="s">
        <v>337</v>
      </c>
      <c r="D24" s="56" t="s">
        <v>338</v>
      </c>
      <c r="E24" s="56" t="s">
        <v>339</v>
      </c>
      <c r="F24" s="56" t="s">
        <v>303</v>
      </c>
      <c r="G24" s="57" t="s">
        <v>293</v>
      </c>
      <c r="H24" s="66">
        <v>0</v>
      </c>
      <c r="I24" s="66">
        <v>1</v>
      </c>
      <c r="J24" s="66">
        <v>0</v>
      </c>
      <c r="K24" s="66">
        <v>0</v>
      </c>
      <c r="L24" s="66">
        <v>1</v>
      </c>
      <c r="M24" s="66">
        <v>50</v>
      </c>
      <c r="N24" s="59">
        <v>2021</v>
      </c>
      <c r="O24" s="60" t="s">
        <v>340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</row>
    <row r="25" spans="1:55" ht="28.5" outlineLevel="1">
      <c r="A25" s="65">
        <v>11</v>
      </c>
      <c r="B25" s="56" t="s">
        <v>341</v>
      </c>
      <c r="C25" s="56" t="s">
        <v>342</v>
      </c>
      <c r="D25" s="56" t="s">
        <v>343</v>
      </c>
      <c r="E25" s="56" t="s">
        <v>344</v>
      </c>
      <c r="F25" s="56" t="s">
        <v>303</v>
      </c>
      <c r="G25" s="57" t="s">
        <v>275</v>
      </c>
      <c r="H25" s="66">
        <v>1</v>
      </c>
      <c r="I25" s="66">
        <v>0</v>
      </c>
      <c r="J25" s="66">
        <v>0</v>
      </c>
      <c r="K25" s="66">
        <v>1</v>
      </c>
      <c r="L25" s="66">
        <v>0</v>
      </c>
      <c r="M25" s="66">
        <v>100</v>
      </c>
      <c r="N25" s="59">
        <v>2021</v>
      </c>
      <c r="O25" s="67" t="s">
        <v>345</v>
      </c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</row>
    <row r="26" spans="1:55" ht="28.5" outlineLevel="1">
      <c r="A26" s="65">
        <v>12</v>
      </c>
      <c r="B26" s="56" t="s">
        <v>346</v>
      </c>
      <c r="C26" s="56" t="s">
        <v>347</v>
      </c>
      <c r="D26" s="56" t="s">
        <v>348</v>
      </c>
      <c r="E26" s="56" t="s">
        <v>349</v>
      </c>
      <c r="F26" s="56" t="s">
        <v>303</v>
      </c>
      <c r="G26" s="57" t="s">
        <v>275</v>
      </c>
      <c r="H26" s="66">
        <v>1</v>
      </c>
      <c r="I26" s="66">
        <v>0</v>
      </c>
      <c r="J26" s="66">
        <v>0</v>
      </c>
      <c r="K26" s="66">
        <v>1</v>
      </c>
      <c r="L26" s="66">
        <v>0</v>
      </c>
      <c r="M26" s="66">
        <v>100</v>
      </c>
      <c r="N26" s="59">
        <v>2021</v>
      </c>
      <c r="O26" s="67" t="s">
        <v>350</v>
      </c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</row>
    <row r="27" spans="1:55" ht="28.5" outlineLevel="1">
      <c r="A27" s="65">
        <v>13</v>
      </c>
      <c r="B27" s="56" t="s">
        <v>351</v>
      </c>
      <c r="C27" s="56" t="s">
        <v>352</v>
      </c>
      <c r="D27" s="56" t="s">
        <v>353</v>
      </c>
      <c r="E27" s="56" t="s">
        <v>349</v>
      </c>
      <c r="F27" s="56" t="s">
        <v>303</v>
      </c>
      <c r="G27" s="57" t="s">
        <v>275</v>
      </c>
      <c r="H27" s="66">
        <v>0</v>
      </c>
      <c r="I27" s="66">
        <v>1</v>
      </c>
      <c r="J27" s="66">
        <v>0</v>
      </c>
      <c r="K27" s="66">
        <v>0</v>
      </c>
      <c r="L27" s="66">
        <v>1</v>
      </c>
      <c r="M27" s="66">
        <v>50</v>
      </c>
      <c r="N27" s="59">
        <v>2021</v>
      </c>
      <c r="O27" s="60" t="s">
        <v>354</v>
      </c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</row>
    <row r="28" spans="1:55" ht="47.25">
      <c r="A28" s="68" t="s">
        <v>298</v>
      </c>
      <c r="B28" s="61">
        <f>COUNTA(B15:B27)</f>
        <v>13</v>
      </c>
      <c r="C28" s="61">
        <v>13</v>
      </c>
      <c r="D28" s="61">
        <v>12</v>
      </c>
      <c r="E28" s="61">
        <v>7</v>
      </c>
      <c r="F28" s="61">
        <v>1</v>
      </c>
      <c r="G28" s="61"/>
      <c r="H28" s="61">
        <f>SUM(H15:H27)</f>
        <v>8</v>
      </c>
      <c r="I28" s="61">
        <f>SUM(I15:I27)</f>
        <v>5</v>
      </c>
      <c r="J28" s="61">
        <f>SUM(J15:J27)</f>
        <v>0</v>
      </c>
      <c r="K28" s="61">
        <f>SUM(K15:K27)</f>
        <v>8</v>
      </c>
      <c r="L28" s="61">
        <f>SUM(L15:L27)</f>
        <v>5</v>
      </c>
      <c r="M28" s="65"/>
      <c r="N28" s="69"/>
      <c r="O28" s="61"/>
    </row>
    <row r="29" spans="1:55" ht="15.75">
      <c r="A29" s="70"/>
      <c r="B29" s="64" t="s">
        <v>355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4"/>
      <c r="O29" s="65"/>
    </row>
    <row r="30" spans="1:55" ht="28.5" outlineLevel="1">
      <c r="A30" s="65">
        <v>1</v>
      </c>
      <c r="B30" s="56" t="s">
        <v>599</v>
      </c>
      <c r="C30" s="56" t="s">
        <v>356</v>
      </c>
      <c r="D30" s="56" t="s">
        <v>357</v>
      </c>
      <c r="E30" s="56" t="s">
        <v>358</v>
      </c>
      <c r="F30" s="56" t="s">
        <v>359</v>
      </c>
      <c r="G30" s="57" t="s">
        <v>275</v>
      </c>
      <c r="H30" s="66">
        <v>1</v>
      </c>
      <c r="I30" s="66">
        <v>0</v>
      </c>
      <c r="J30" s="66">
        <v>0</v>
      </c>
      <c r="K30" s="66">
        <v>1</v>
      </c>
      <c r="L30" s="66">
        <v>0</v>
      </c>
      <c r="M30" s="66">
        <v>100</v>
      </c>
      <c r="N30" s="59">
        <v>2021</v>
      </c>
      <c r="O30" s="60" t="s">
        <v>360</v>
      </c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</row>
    <row r="31" spans="1:55" ht="28.5" outlineLevel="1">
      <c r="A31" s="65">
        <v>2</v>
      </c>
      <c r="B31" s="56" t="s">
        <v>600</v>
      </c>
      <c r="C31" s="56" t="s">
        <v>361</v>
      </c>
      <c r="D31" s="56" t="s">
        <v>361</v>
      </c>
      <c r="E31" s="56" t="s">
        <v>362</v>
      </c>
      <c r="F31" s="56" t="s">
        <v>359</v>
      </c>
      <c r="G31" s="57" t="s">
        <v>275</v>
      </c>
      <c r="H31" s="66">
        <v>1</v>
      </c>
      <c r="I31" s="66">
        <v>0</v>
      </c>
      <c r="J31" s="66">
        <v>0</v>
      </c>
      <c r="K31" s="66">
        <v>1</v>
      </c>
      <c r="L31" s="66">
        <v>0</v>
      </c>
      <c r="M31" s="66">
        <v>100</v>
      </c>
      <c r="N31" s="59">
        <v>2021</v>
      </c>
      <c r="O31" s="60" t="s">
        <v>363</v>
      </c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</row>
    <row r="32" spans="1:55" ht="28.5" outlineLevel="1">
      <c r="A32" s="65">
        <v>3</v>
      </c>
      <c r="B32" s="56" t="s">
        <v>601</v>
      </c>
      <c r="C32" s="56" t="s">
        <v>364</v>
      </c>
      <c r="D32" s="56" t="s">
        <v>365</v>
      </c>
      <c r="E32" s="56" t="s">
        <v>366</v>
      </c>
      <c r="F32" s="56" t="s">
        <v>359</v>
      </c>
      <c r="G32" s="57" t="s">
        <v>275</v>
      </c>
      <c r="H32" s="66">
        <v>1</v>
      </c>
      <c r="I32" s="66">
        <v>0</v>
      </c>
      <c r="J32" s="66">
        <v>0</v>
      </c>
      <c r="K32" s="66">
        <v>1</v>
      </c>
      <c r="L32" s="66">
        <v>0</v>
      </c>
      <c r="M32" s="66">
        <v>100</v>
      </c>
      <c r="N32" s="59">
        <v>2021</v>
      </c>
      <c r="O32" s="60" t="s">
        <v>367</v>
      </c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</row>
    <row r="33" spans="1:55" ht="28.5" outlineLevel="1">
      <c r="A33" s="65">
        <v>4</v>
      </c>
      <c r="B33" s="56" t="s">
        <v>602</v>
      </c>
      <c r="C33" s="56" t="s">
        <v>368</v>
      </c>
      <c r="D33" s="56" t="s">
        <v>369</v>
      </c>
      <c r="E33" s="56" t="s">
        <v>370</v>
      </c>
      <c r="F33" s="56" t="s">
        <v>359</v>
      </c>
      <c r="G33" s="57" t="s">
        <v>293</v>
      </c>
      <c r="H33" s="66">
        <v>0</v>
      </c>
      <c r="I33" s="66">
        <v>1</v>
      </c>
      <c r="J33" s="66">
        <v>0</v>
      </c>
      <c r="K33" s="66">
        <v>0</v>
      </c>
      <c r="L33" s="66">
        <v>1</v>
      </c>
      <c r="M33" s="66">
        <v>50</v>
      </c>
      <c r="N33" s="71"/>
      <c r="O33" s="60" t="s">
        <v>371</v>
      </c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</row>
    <row r="34" spans="1:55" ht="47.25">
      <c r="A34" s="68" t="s">
        <v>298</v>
      </c>
      <c r="B34" s="61">
        <f>COUNTA(B30:B32)+COUNTA(B33)</f>
        <v>4</v>
      </c>
      <c r="C34" s="61">
        <v>5</v>
      </c>
      <c r="D34" s="61">
        <v>5</v>
      </c>
      <c r="E34" s="61">
        <v>5</v>
      </c>
      <c r="F34" s="61">
        <v>1</v>
      </c>
      <c r="G34" s="61"/>
      <c r="H34" s="61">
        <f>SUM(H30:H33)</f>
        <v>3</v>
      </c>
      <c r="I34" s="61">
        <f>SUM(I30:I33)</f>
        <v>1</v>
      </c>
      <c r="J34" s="61">
        <f>SUM(J30:J33)</f>
        <v>0</v>
      </c>
      <c r="K34" s="61">
        <f>SUM(K30:K33)</f>
        <v>3</v>
      </c>
      <c r="L34" s="61">
        <f>SUM(L30:L33)</f>
        <v>1</v>
      </c>
      <c r="M34" s="65"/>
      <c r="N34" s="61"/>
      <c r="O34" s="61"/>
    </row>
    <row r="35" spans="1:55" ht="15.75">
      <c r="A35" s="70"/>
      <c r="B35" s="64" t="s">
        <v>372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</row>
    <row r="36" spans="1:55" ht="38.25" outlineLevel="1">
      <c r="A36" s="65">
        <v>1</v>
      </c>
      <c r="B36" s="56" t="s">
        <v>606</v>
      </c>
      <c r="C36" s="56" t="s">
        <v>373</v>
      </c>
      <c r="D36" s="56" t="s">
        <v>374</v>
      </c>
      <c r="E36" s="56" t="s">
        <v>375</v>
      </c>
      <c r="F36" s="56" t="s">
        <v>376</v>
      </c>
      <c r="G36" s="57" t="s">
        <v>377</v>
      </c>
      <c r="H36" s="66">
        <v>0</v>
      </c>
      <c r="I36" s="66">
        <v>0</v>
      </c>
      <c r="J36" s="66">
        <v>1</v>
      </c>
      <c r="K36" s="66">
        <v>0</v>
      </c>
      <c r="L36" s="66">
        <v>0</v>
      </c>
      <c r="M36" s="66">
        <v>200</v>
      </c>
      <c r="N36" s="59">
        <v>2021</v>
      </c>
      <c r="O36" s="60" t="s">
        <v>378</v>
      </c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</row>
    <row r="37" spans="1:55" ht="28.5" outlineLevel="1">
      <c r="A37" s="65">
        <v>2</v>
      </c>
      <c r="B37" s="56" t="s">
        <v>607</v>
      </c>
      <c r="C37" s="56" t="s">
        <v>379</v>
      </c>
      <c r="D37" s="56" t="s">
        <v>380</v>
      </c>
      <c r="E37" s="56" t="s">
        <v>381</v>
      </c>
      <c r="F37" s="56" t="s">
        <v>376</v>
      </c>
      <c r="G37" s="57" t="s">
        <v>275</v>
      </c>
      <c r="H37" s="66">
        <v>1</v>
      </c>
      <c r="I37" s="66">
        <v>0</v>
      </c>
      <c r="J37" s="66">
        <v>0</v>
      </c>
      <c r="K37" s="66">
        <v>1</v>
      </c>
      <c r="L37" s="66">
        <v>0</v>
      </c>
      <c r="M37" s="66">
        <v>100</v>
      </c>
      <c r="N37" s="59">
        <v>2021</v>
      </c>
      <c r="O37" s="60" t="s">
        <v>382</v>
      </c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</row>
    <row r="38" spans="1:55" ht="28.5" outlineLevel="1">
      <c r="A38" s="65">
        <v>3</v>
      </c>
      <c r="B38" s="56" t="s">
        <v>608</v>
      </c>
      <c r="C38" s="56" t="s">
        <v>380</v>
      </c>
      <c r="D38" s="56" t="s">
        <v>380</v>
      </c>
      <c r="E38" s="56" t="s">
        <v>381</v>
      </c>
      <c r="F38" s="56" t="s">
        <v>376</v>
      </c>
      <c r="G38" s="57" t="s">
        <v>383</v>
      </c>
      <c r="H38" s="66">
        <v>0</v>
      </c>
      <c r="I38" s="66">
        <v>0</v>
      </c>
      <c r="J38" s="66">
        <v>1</v>
      </c>
      <c r="K38" s="66">
        <v>0</v>
      </c>
      <c r="L38" s="66">
        <v>0</v>
      </c>
      <c r="M38" s="66">
        <v>200</v>
      </c>
      <c r="N38" s="59">
        <v>2021</v>
      </c>
      <c r="O38" s="60" t="s">
        <v>384</v>
      </c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</row>
    <row r="39" spans="1:55" ht="28.5" outlineLevel="1">
      <c r="A39" s="65">
        <v>4</v>
      </c>
      <c r="B39" s="56" t="s">
        <v>609</v>
      </c>
      <c r="C39" s="56" t="s">
        <v>385</v>
      </c>
      <c r="D39" s="56" t="s">
        <v>386</v>
      </c>
      <c r="E39" s="56" t="s">
        <v>381</v>
      </c>
      <c r="F39" s="56" t="s">
        <v>376</v>
      </c>
      <c r="G39" s="57" t="s">
        <v>275</v>
      </c>
      <c r="H39" s="66">
        <v>1</v>
      </c>
      <c r="I39" s="66">
        <v>0</v>
      </c>
      <c r="J39" s="66">
        <v>0</v>
      </c>
      <c r="K39" s="66">
        <v>1</v>
      </c>
      <c r="L39" s="66">
        <v>0</v>
      </c>
      <c r="M39" s="66">
        <v>100</v>
      </c>
      <c r="N39" s="59">
        <v>2021</v>
      </c>
      <c r="O39" s="60" t="s">
        <v>387</v>
      </c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</row>
    <row r="40" spans="1:55" ht="28.5" outlineLevel="1">
      <c r="A40" s="65">
        <v>5</v>
      </c>
      <c r="B40" s="56" t="s">
        <v>610</v>
      </c>
      <c r="C40" s="56" t="s">
        <v>388</v>
      </c>
      <c r="D40" s="56" t="s">
        <v>389</v>
      </c>
      <c r="E40" s="56" t="s">
        <v>381</v>
      </c>
      <c r="F40" s="56" t="s">
        <v>376</v>
      </c>
      <c r="G40" s="57" t="s">
        <v>275</v>
      </c>
      <c r="H40" s="66">
        <v>0</v>
      </c>
      <c r="I40" s="66">
        <v>1</v>
      </c>
      <c r="J40" s="66">
        <v>0</v>
      </c>
      <c r="K40" s="66">
        <v>0</v>
      </c>
      <c r="L40" s="66">
        <v>1</v>
      </c>
      <c r="M40" s="66">
        <v>50</v>
      </c>
      <c r="N40" s="59">
        <v>2021</v>
      </c>
      <c r="O40" s="60" t="s">
        <v>390</v>
      </c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</row>
    <row r="41" spans="1:55" ht="28.5" outlineLevel="1">
      <c r="A41" s="65">
        <v>6</v>
      </c>
      <c r="B41" s="56" t="s">
        <v>611</v>
      </c>
      <c r="C41" s="56" t="s">
        <v>391</v>
      </c>
      <c r="D41" s="56" t="s">
        <v>392</v>
      </c>
      <c r="E41" s="56" t="s">
        <v>376</v>
      </c>
      <c r="F41" s="56" t="s">
        <v>376</v>
      </c>
      <c r="G41" s="57" t="s">
        <v>383</v>
      </c>
      <c r="H41" s="66">
        <v>0</v>
      </c>
      <c r="I41" s="66">
        <v>0</v>
      </c>
      <c r="J41" s="66">
        <v>1</v>
      </c>
      <c r="K41" s="66">
        <v>0</v>
      </c>
      <c r="L41" s="66">
        <v>0</v>
      </c>
      <c r="M41" s="66">
        <v>200</v>
      </c>
      <c r="N41" s="59">
        <v>2021</v>
      </c>
      <c r="O41" s="60" t="s">
        <v>393</v>
      </c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</row>
    <row r="42" spans="1:55" ht="28.5" outlineLevel="1">
      <c r="A42" s="65">
        <v>7</v>
      </c>
      <c r="B42" s="56" t="s">
        <v>612</v>
      </c>
      <c r="C42" s="56" t="s">
        <v>394</v>
      </c>
      <c r="D42" s="56" t="s">
        <v>394</v>
      </c>
      <c r="E42" s="56" t="s">
        <v>395</v>
      </c>
      <c r="F42" s="56" t="s">
        <v>376</v>
      </c>
      <c r="G42" s="57" t="s">
        <v>275</v>
      </c>
      <c r="H42" s="66">
        <v>1</v>
      </c>
      <c r="I42" s="66">
        <v>0</v>
      </c>
      <c r="J42" s="66">
        <v>0</v>
      </c>
      <c r="K42" s="66">
        <v>1</v>
      </c>
      <c r="L42" s="66">
        <v>0</v>
      </c>
      <c r="M42" s="66">
        <v>100</v>
      </c>
      <c r="N42" s="59">
        <v>2021</v>
      </c>
      <c r="O42" s="60" t="s">
        <v>396</v>
      </c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</row>
    <row r="43" spans="1:55" ht="28.5" outlineLevel="1">
      <c r="A43" s="65">
        <v>8</v>
      </c>
      <c r="B43" s="56" t="s">
        <v>613</v>
      </c>
      <c r="C43" s="56" t="s">
        <v>373</v>
      </c>
      <c r="D43" s="56" t="s">
        <v>397</v>
      </c>
      <c r="E43" s="56" t="s">
        <v>398</v>
      </c>
      <c r="F43" s="56" t="s">
        <v>376</v>
      </c>
      <c r="G43" s="57" t="s">
        <v>275</v>
      </c>
      <c r="H43" s="66">
        <v>1</v>
      </c>
      <c r="I43" s="66">
        <v>0</v>
      </c>
      <c r="J43" s="66">
        <v>0</v>
      </c>
      <c r="K43" s="66">
        <v>1</v>
      </c>
      <c r="L43" s="66">
        <v>0</v>
      </c>
      <c r="M43" s="66">
        <v>100</v>
      </c>
      <c r="N43" s="59">
        <v>2021</v>
      </c>
      <c r="O43" s="60" t="s">
        <v>297</v>
      </c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</row>
    <row r="44" spans="1:55" ht="28.5" outlineLevel="1">
      <c r="A44" s="65">
        <v>9</v>
      </c>
      <c r="B44" s="56" t="s">
        <v>614</v>
      </c>
      <c r="C44" s="56" t="s">
        <v>399</v>
      </c>
      <c r="D44" s="56" t="s">
        <v>400</v>
      </c>
      <c r="E44" s="56" t="s">
        <v>375</v>
      </c>
      <c r="F44" s="56" t="s">
        <v>376</v>
      </c>
      <c r="G44" s="57" t="s">
        <v>383</v>
      </c>
      <c r="H44" s="66">
        <v>0</v>
      </c>
      <c r="I44" s="66">
        <v>0</v>
      </c>
      <c r="J44" s="66">
        <v>1</v>
      </c>
      <c r="K44" s="66">
        <v>0</v>
      </c>
      <c r="L44" s="66">
        <v>0</v>
      </c>
      <c r="M44" s="66">
        <v>200</v>
      </c>
      <c r="N44" s="59">
        <v>2021</v>
      </c>
      <c r="O44" s="60" t="s">
        <v>401</v>
      </c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</row>
    <row r="45" spans="1:55" ht="15.75" outlineLevel="1">
      <c r="A45" s="65">
        <v>10</v>
      </c>
      <c r="B45" s="56" t="s">
        <v>402</v>
      </c>
      <c r="C45" s="160" t="s">
        <v>403</v>
      </c>
      <c r="D45" s="160" t="s">
        <v>404</v>
      </c>
      <c r="E45" s="160" t="s">
        <v>395</v>
      </c>
      <c r="F45" s="160"/>
      <c r="G45" s="161" t="s">
        <v>383</v>
      </c>
      <c r="H45" s="162"/>
      <c r="I45" s="162"/>
      <c r="J45" s="163">
        <v>1</v>
      </c>
      <c r="K45" s="162"/>
      <c r="L45" s="162"/>
      <c r="M45" s="66">
        <v>200</v>
      </c>
      <c r="N45" s="59"/>
      <c r="O45" s="6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</row>
    <row r="46" spans="1:55" ht="47.25">
      <c r="A46" s="68" t="s">
        <v>298</v>
      </c>
      <c r="B46" s="61">
        <f>COUNTA(B36:B45)</f>
        <v>10</v>
      </c>
      <c r="C46" s="61">
        <v>9</v>
      </c>
      <c r="D46" s="61">
        <v>8</v>
      </c>
      <c r="E46" s="61">
        <v>5</v>
      </c>
      <c r="F46" s="61">
        <v>1</v>
      </c>
      <c r="G46" s="61"/>
      <c r="H46" s="61">
        <f>SUM(H36:H44)</f>
        <v>4</v>
      </c>
      <c r="I46" s="61">
        <f>SUM(I36:I44)</f>
        <v>1</v>
      </c>
      <c r="J46" s="61">
        <f>SUM(J36:J45)</f>
        <v>5</v>
      </c>
      <c r="K46" s="61">
        <f>SUM(K36:K44)</f>
        <v>4</v>
      </c>
      <c r="L46" s="61">
        <f>SUM(L36:L44)</f>
        <v>1</v>
      </c>
      <c r="M46" s="65"/>
      <c r="N46" s="61"/>
      <c r="O46" s="61"/>
    </row>
    <row r="47" spans="1:55" ht="31.5">
      <c r="A47" s="72" t="s">
        <v>405</v>
      </c>
      <c r="B47" s="73">
        <f>B13+B28+B34+B46</f>
        <v>35</v>
      </c>
      <c r="C47" s="73">
        <f>C13+C28+C34+C46</f>
        <v>35</v>
      </c>
      <c r="D47" s="73">
        <f>D13+D28+D34+D46</f>
        <v>33</v>
      </c>
      <c r="E47" s="73">
        <f>E13+E28+E34+E46</f>
        <v>21</v>
      </c>
      <c r="F47" s="73">
        <f>F13+F28+F34+F46</f>
        <v>4</v>
      </c>
      <c r="G47" s="74"/>
      <c r="H47" s="74"/>
      <c r="I47" s="74"/>
      <c r="J47" s="74"/>
      <c r="K47" s="74"/>
      <c r="L47" s="74"/>
      <c r="M47" s="62"/>
      <c r="N47" s="74"/>
      <c r="O47" s="74"/>
    </row>
    <row r="48" spans="1:55" s="76" customFormat="1" ht="15.75">
      <c r="A48" s="75" t="s">
        <v>406</v>
      </c>
    </row>
  </sheetData>
  <mergeCells count="9">
    <mergeCell ref="A2:A3"/>
    <mergeCell ref="B2:B3"/>
    <mergeCell ref="O2:O3"/>
    <mergeCell ref="C2:F2"/>
    <mergeCell ref="G2:G3"/>
    <mergeCell ref="H2:J2"/>
    <mergeCell ref="K2:L2"/>
    <mergeCell ref="M2:M3"/>
    <mergeCell ref="N2:N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4"/>
  <sheetViews>
    <sheetView topLeftCell="A14" workbookViewId="0">
      <selection activeCell="C27" sqref="C27"/>
    </sheetView>
  </sheetViews>
  <sheetFormatPr defaultRowHeight="15"/>
  <cols>
    <col min="1" max="1" width="6.140625" customWidth="1"/>
    <col min="2" max="2" width="19" customWidth="1"/>
    <col min="3" max="3" width="22" customWidth="1"/>
    <col min="4" max="4" width="14.42578125" customWidth="1"/>
    <col min="5" max="5" width="17.42578125" customWidth="1"/>
    <col min="6" max="8" width="14.42578125" customWidth="1"/>
    <col min="9" max="9" width="15.140625" customWidth="1"/>
    <col min="10" max="10" width="18.140625" customWidth="1"/>
    <col min="11" max="11" width="19.42578125" customWidth="1"/>
    <col min="12" max="12" width="17.140625" customWidth="1"/>
  </cols>
  <sheetData>
    <row r="1" spans="1:13" ht="15.75">
      <c r="A1" s="279" t="s">
        <v>13</v>
      </c>
      <c r="B1" s="279"/>
    </row>
    <row r="2" spans="1:13" ht="84">
      <c r="A2" s="34" t="s">
        <v>2</v>
      </c>
      <c r="B2" s="4" t="s">
        <v>159</v>
      </c>
      <c r="C2" s="5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160</v>
      </c>
      <c r="I2" s="2" t="s">
        <v>161</v>
      </c>
      <c r="J2" s="3" t="s">
        <v>8</v>
      </c>
      <c r="K2" s="3" t="s">
        <v>162</v>
      </c>
      <c r="L2" s="35" t="s">
        <v>23</v>
      </c>
      <c r="M2" s="18"/>
    </row>
    <row r="3" spans="1:13" ht="63">
      <c r="A3" s="6">
        <v>1</v>
      </c>
      <c r="B3" s="7" t="s">
        <v>163</v>
      </c>
      <c r="C3" s="1" t="s">
        <v>164</v>
      </c>
      <c r="D3" s="8" t="s">
        <v>165</v>
      </c>
      <c r="E3" s="8" t="s">
        <v>166</v>
      </c>
      <c r="F3" s="8" t="s">
        <v>22</v>
      </c>
      <c r="G3" s="9" t="s">
        <v>0</v>
      </c>
      <c r="H3" s="9" t="s">
        <v>167</v>
      </c>
      <c r="I3" s="25" t="s">
        <v>168</v>
      </c>
      <c r="J3" s="1">
        <v>1</v>
      </c>
      <c r="K3" s="1"/>
      <c r="L3" s="36" t="s">
        <v>169</v>
      </c>
    </row>
    <row r="4" spans="1:13" ht="63">
      <c r="A4" s="6">
        <v>2</v>
      </c>
      <c r="B4" s="7" t="s">
        <v>170</v>
      </c>
      <c r="C4" s="10" t="s">
        <v>171</v>
      </c>
      <c r="D4" s="8" t="s">
        <v>172</v>
      </c>
      <c r="E4" s="8" t="s">
        <v>166</v>
      </c>
      <c r="F4" s="8" t="s">
        <v>22</v>
      </c>
      <c r="G4" s="9" t="s">
        <v>0</v>
      </c>
      <c r="H4" s="9" t="s">
        <v>173</v>
      </c>
      <c r="I4" s="37" t="s">
        <v>174</v>
      </c>
      <c r="J4" s="10">
        <v>1</v>
      </c>
      <c r="K4" s="1"/>
      <c r="L4" s="36" t="s">
        <v>175</v>
      </c>
    </row>
    <row r="5" spans="1:13" ht="42">
      <c r="A5" s="6">
        <v>3</v>
      </c>
      <c r="B5" s="7" t="s">
        <v>176</v>
      </c>
      <c r="C5" s="1" t="s">
        <v>177</v>
      </c>
      <c r="D5" s="8" t="s">
        <v>178</v>
      </c>
      <c r="E5" s="8" t="s">
        <v>179</v>
      </c>
      <c r="F5" s="8" t="s">
        <v>22</v>
      </c>
      <c r="G5" s="9" t="s">
        <v>0</v>
      </c>
      <c r="H5" s="9" t="s">
        <v>180</v>
      </c>
      <c r="I5" s="25" t="s">
        <v>9</v>
      </c>
      <c r="J5" s="1"/>
      <c r="K5" s="1">
        <v>1</v>
      </c>
      <c r="L5" s="36" t="s">
        <v>181</v>
      </c>
    </row>
    <row r="6" spans="1:13" ht="42">
      <c r="A6" s="6">
        <v>4</v>
      </c>
      <c r="B6" s="7" t="s">
        <v>182</v>
      </c>
      <c r="C6" s="1" t="s">
        <v>183</v>
      </c>
      <c r="D6" s="8" t="s">
        <v>184</v>
      </c>
      <c r="E6" s="8" t="s">
        <v>185</v>
      </c>
      <c r="F6" s="8" t="s">
        <v>186</v>
      </c>
      <c r="G6" s="9" t="s">
        <v>0</v>
      </c>
      <c r="H6" s="9" t="s">
        <v>187</v>
      </c>
      <c r="I6" s="25" t="s">
        <v>10</v>
      </c>
      <c r="J6" s="1">
        <v>1</v>
      </c>
      <c r="K6" s="1"/>
      <c r="L6" s="36" t="s">
        <v>188</v>
      </c>
    </row>
    <row r="7" spans="1:13" ht="42">
      <c r="A7" s="6">
        <v>5</v>
      </c>
      <c r="B7" s="7" t="s">
        <v>189</v>
      </c>
      <c r="C7" s="10" t="s">
        <v>190</v>
      </c>
      <c r="D7" s="8" t="s">
        <v>191</v>
      </c>
      <c r="E7" s="8" t="s">
        <v>192</v>
      </c>
      <c r="F7" s="8" t="s">
        <v>193</v>
      </c>
      <c r="G7" s="9" t="s">
        <v>0</v>
      </c>
      <c r="H7" s="9" t="s">
        <v>194</v>
      </c>
      <c r="I7" s="25" t="s">
        <v>11</v>
      </c>
      <c r="J7" s="1"/>
      <c r="K7" s="1">
        <v>1</v>
      </c>
      <c r="L7" s="36" t="s">
        <v>195</v>
      </c>
    </row>
    <row r="8" spans="1:13" ht="42">
      <c r="A8" s="6">
        <v>6</v>
      </c>
      <c r="B8" s="7" t="s">
        <v>196</v>
      </c>
      <c r="C8" s="1" t="s">
        <v>197</v>
      </c>
      <c r="D8" s="8" t="s">
        <v>198</v>
      </c>
      <c r="E8" s="8" t="s">
        <v>199</v>
      </c>
      <c r="F8" s="8" t="s">
        <v>200</v>
      </c>
      <c r="G8" s="9" t="s">
        <v>0</v>
      </c>
      <c r="H8" s="9" t="s">
        <v>201</v>
      </c>
      <c r="I8" s="25" t="s">
        <v>12</v>
      </c>
      <c r="J8" s="1">
        <v>1</v>
      </c>
      <c r="K8" s="1"/>
      <c r="L8" s="36" t="s">
        <v>202</v>
      </c>
    </row>
    <row r="9" spans="1:13" ht="42">
      <c r="A9" s="6">
        <v>7</v>
      </c>
      <c r="B9" s="7" t="s">
        <v>203</v>
      </c>
      <c r="C9" s="1" t="s">
        <v>204</v>
      </c>
      <c r="D9" s="8" t="s">
        <v>205</v>
      </c>
      <c r="E9" s="8" t="s">
        <v>206</v>
      </c>
      <c r="F9" s="8" t="s">
        <v>207</v>
      </c>
      <c r="G9" s="9" t="s">
        <v>0</v>
      </c>
      <c r="H9" s="9" t="s">
        <v>208</v>
      </c>
      <c r="I9" s="25" t="s">
        <v>209</v>
      </c>
      <c r="J9" s="1">
        <v>1</v>
      </c>
      <c r="K9" s="1"/>
      <c r="L9" s="36" t="s">
        <v>210</v>
      </c>
    </row>
    <row r="10" spans="1:13" ht="42">
      <c r="A10" s="6">
        <v>8</v>
      </c>
      <c r="B10" s="7" t="s">
        <v>211</v>
      </c>
      <c r="C10" s="1" t="s">
        <v>212</v>
      </c>
      <c r="D10" s="8" t="s">
        <v>213</v>
      </c>
      <c r="E10" s="8" t="s">
        <v>214</v>
      </c>
      <c r="F10" s="8" t="s">
        <v>1</v>
      </c>
      <c r="G10" s="9" t="s">
        <v>0</v>
      </c>
      <c r="H10" s="9" t="s">
        <v>215</v>
      </c>
      <c r="I10" s="25" t="s">
        <v>216</v>
      </c>
      <c r="J10" s="1">
        <v>1</v>
      </c>
      <c r="K10" s="1"/>
      <c r="L10" s="36" t="s">
        <v>217</v>
      </c>
    </row>
    <row r="11" spans="1:13" ht="21">
      <c r="A11" s="16"/>
      <c r="B11" s="17"/>
      <c r="C11" s="12"/>
      <c r="D11" s="13"/>
      <c r="E11" s="13"/>
      <c r="F11" s="13"/>
      <c r="G11" s="14"/>
      <c r="H11" s="14"/>
      <c r="I11" s="15"/>
      <c r="J11" s="19">
        <f>SUM(J3:J10)</f>
        <v>6</v>
      </c>
      <c r="K11" s="19">
        <f>SUM(K3:K10)</f>
        <v>2</v>
      </c>
    </row>
    <row r="12" spans="1:13" ht="15.75">
      <c r="A12" s="280" t="s">
        <v>14</v>
      </c>
      <c r="B12" s="280"/>
    </row>
    <row r="13" spans="1:13" ht="84">
      <c r="A13" s="4" t="s">
        <v>2</v>
      </c>
      <c r="B13" s="4" t="s">
        <v>159</v>
      </c>
      <c r="C13" s="5" t="s">
        <v>3</v>
      </c>
      <c r="D13" s="2" t="s">
        <v>4</v>
      </c>
      <c r="E13" s="2" t="s">
        <v>5</v>
      </c>
      <c r="F13" s="2" t="s">
        <v>6</v>
      </c>
      <c r="G13" s="2" t="s">
        <v>7</v>
      </c>
      <c r="H13" s="2" t="s">
        <v>160</v>
      </c>
      <c r="I13" s="2" t="s">
        <v>161</v>
      </c>
      <c r="J13" s="3" t="s">
        <v>8</v>
      </c>
      <c r="K13" s="3" t="s">
        <v>162</v>
      </c>
      <c r="L13" s="35" t="s">
        <v>21</v>
      </c>
    </row>
    <row r="14" spans="1:13" ht="42">
      <c r="A14" s="38">
        <v>1</v>
      </c>
      <c r="B14" s="39" t="s">
        <v>218</v>
      </c>
      <c r="C14" s="40" t="s">
        <v>219</v>
      </c>
      <c r="D14" s="41" t="s">
        <v>220</v>
      </c>
      <c r="E14" s="41" t="s">
        <v>221</v>
      </c>
      <c r="F14" s="41" t="s">
        <v>222</v>
      </c>
      <c r="G14" s="23" t="s">
        <v>15</v>
      </c>
      <c r="H14" s="42" t="s">
        <v>223</v>
      </c>
      <c r="I14" s="43" t="s">
        <v>25</v>
      </c>
      <c r="J14" s="44">
        <v>1</v>
      </c>
      <c r="K14" s="44">
        <v>0</v>
      </c>
      <c r="L14" s="45" t="s">
        <v>224</v>
      </c>
    </row>
    <row r="15" spans="1:13" ht="63">
      <c r="A15" s="6">
        <v>2</v>
      </c>
      <c r="B15" s="7" t="s">
        <v>225</v>
      </c>
      <c r="C15" s="10" t="s">
        <v>226</v>
      </c>
      <c r="D15" s="8" t="s">
        <v>227</v>
      </c>
      <c r="E15" s="8" t="s">
        <v>228</v>
      </c>
      <c r="F15" s="8" t="s">
        <v>229</v>
      </c>
      <c r="G15" s="9" t="s">
        <v>15</v>
      </c>
      <c r="H15" s="9" t="s">
        <v>230</v>
      </c>
      <c r="I15" s="37" t="s">
        <v>174</v>
      </c>
      <c r="J15" s="10">
        <v>1</v>
      </c>
      <c r="K15" s="1">
        <v>0</v>
      </c>
      <c r="L15" s="36" t="s">
        <v>231</v>
      </c>
    </row>
    <row r="16" spans="1:13">
      <c r="J16" s="20">
        <f>SUM(J14:J15)</f>
        <v>2</v>
      </c>
    </row>
    <row r="17" spans="1:12" ht="15.75">
      <c r="A17" s="280" t="s">
        <v>16</v>
      </c>
      <c r="B17" s="280"/>
      <c r="C17" s="11"/>
    </row>
    <row r="18" spans="1:12" ht="69.75">
      <c r="A18" s="4" t="s">
        <v>2</v>
      </c>
      <c r="B18" s="4" t="s">
        <v>159</v>
      </c>
      <c r="C18" s="5" t="s">
        <v>3</v>
      </c>
      <c r="D18" s="2" t="s">
        <v>4</v>
      </c>
      <c r="E18" s="2" t="s">
        <v>5</v>
      </c>
      <c r="F18" s="2" t="s">
        <v>6</v>
      </c>
      <c r="G18" s="2" t="s">
        <v>7</v>
      </c>
      <c r="H18" s="2" t="s">
        <v>160</v>
      </c>
      <c r="I18" s="2" t="s">
        <v>161</v>
      </c>
      <c r="J18" s="3" t="s">
        <v>24</v>
      </c>
      <c r="K18" s="3" t="s">
        <v>232</v>
      </c>
      <c r="L18" s="35" t="s">
        <v>21</v>
      </c>
    </row>
    <row r="19" spans="1:12" ht="42">
      <c r="A19" s="6">
        <v>1</v>
      </c>
      <c r="B19" s="7" t="s">
        <v>233</v>
      </c>
      <c r="C19" s="1" t="s">
        <v>234</v>
      </c>
      <c r="D19" s="8" t="s">
        <v>235</v>
      </c>
      <c r="E19" s="8" t="s">
        <v>236</v>
      </c>
      <c r="F19" s="8" t="s">
        <v>237</v>
      </c>
      <c r="G19" s="9" t="s">
        <v>17</v>
      </c>
      <c r="H19" s="9" t="s">
        <v>238</v>
      </c>
      <c r="I19" s="25" t="s">
        <v>239</v>
      </c>
      <c r="J19" s="1">
        <v>1</v>
      </c>
      <c r="K19" s="46">
        <v>0</v>
      </c>
      <c r="L19" s="47" t="s">
        <v>240</v>
      </c>
    </row>
    <row r="20" spans="1:12">
      <c r="J20" s="11">
        <f>SUM(J19)</f>
        <v>1</v>
      </c>
    </row>
    <row r="21" spans="1:12" ht="15.75">
      <c r="A21" s="280" t="s">
        <v>18</v>
      </c>
      <c r="B21" s="280"/>
    </row>
    <row r="22" spans="1:12" ht="84">
      <c r="A22" s="4" t="s">
        <v>2</v>
      </c>
      <c r="B22" s="5" t="s">
        <v>159</v>
      </c>
      <c r="C22" s="5" t="s">
        <v>3</v>
      </c>
      <c r="D22" s="2" t="s">
        <v>4</v>
      </c>
      <c r="E22" s="2" t="s">
        <v>5</v>
      </c>
      <c r="F22" s="2" t="s">
        <v>6</v>
      </c>
      <c r="G22" s="2" t="s">
        <v>7</v>
      </c>
      <c r="H22" s="2" t="s">
        <v>160</v>
      </c>
      <c r="I22" s="2" t="s">
        <v>161</v>
      </c>
      <c r="J22" s="3" t="s">
        <v>8</v>
      </c>
      <c r="K22" s="3" t="s">
        <v>162</v>
      </c>
      <c r="L22" s="35" t="s">
        <v>21</v>
      </c>
    </row>
    <row r="23" spans="1:12" ht="42">
      <c r="A23" s="6">
        <v>1</v>
      </c>
      <c r="B23" s="8" t="s">
        <v>241</v>
      </c>
      <c r="C23" s="1" t="s">
        <v>242</v>
      </c>
      <c r="D23" s="8" t="s">
        <v>243</v>
      </c>
      <c r="E23" s="8" t="s">
        <v>244</v>
      </c>
      <c r="F23" s="8" t="s">
        <v>245</v>
      </c>
      <c r="G23" s="9" t="s">
        <v>19</v>
      </c>
      <c r="H23" s="9" t="s">
        <v>246</v>
      </c>
      <c r="I23" s="25" t="s">
        <v>20</v>
      </c>
      <c r="J23" s="1">
        <v>1</v>
      </c>
      <c r="K23" s="1">
        <v>0</v>
      </c>
      <c r="L23" s="36" t="s">
        <v>247</v>
      </c>
    </row>
    <row r="24" spans="1:12">
      <c r="J24" s="11">
        <f>SUM(J23)</f>
        <v>1</v>
      </c>
    </row>
  </sheetData>
  <mergeCells count="4">
    <mergeCell ref="A1:B1"/>
    <mergeCell ref="A12:B12"/>
    <mergeCell ref="A17:B17"/>
    <mergeCell ref="A21:B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38"/>
  <sheetViews>
    <sheetView topLeftCell="A25" zoomScale="70" zoomScaleNormal="70" workbookViewId="0">
      <selection activeCell="B5" sqref="B5:H5"/>
    </sheetView>
  </sheetViews>
  <sheetFormatPr defaultRowHeight="15"/>
  <cols>
    <col min="1" max="1" width="6.140625" customWidth="1"/>
    <col min="2" max="2" width="19.5703125" customWidth="1"/>
    <col min="3" max="3" width="20.140625" customWidth="1"/>
    <col min="4" max="4" width="21.140625" customWidth="1"/>
    <col min="5" max="5" width="25.5703125" customWidth="1"/>
    <col min="6" max="7" width="14.42578125" customWidth="1"/>
    <col min="8" max="8" width="15" customWidth="1"/>
    <col min="9" max="9" width="15.140625" hidden="1" customWidth="1"/>
    <col min="10" max="10" width="18.5703125" customWidth="1"/>
    <col min="11" max="12" width="18.140625" customWidth="1"/>
    <col min="13" max="13" width="18.5703125" customWidth="1"/>
  </cols>
  <sheetData>
    <row r="1" spans="1:14" ht="35.1" customHeight="1">
      <c r="A1" s="281" t="s">
        <v>13</v>
      </c>
      <c r="B1" s="281"/>
    </row>
    <row r="2" spans="1:14" ht="80.099999999999994" customHeight="1">
      <c r="A2" s="4" t="s">
        <v>2</v>
      </c>
      <c r="B2" s="24" t="s">
        <v>83</v>
      </c>
      <c r="C2" s="4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126</v>
      </c>
      <c r="I2" s="2" t="s">
        <v>108</v>
      </c>
      <c r="J2" s="2" t="s">
        <v>142</v>
      </c>
      <c r="K2" s="2" t="s">
        <v>8</v>
      </c>
      <c r="L2" s="2" t="s">
        <v>24</v>
      </c>
      <c r="M2" s="26" t="s">
        <v>23</v>
      </c>
      <c r="N2" s="18"/>
    </row>
    <row r="3" spans="1:14" ht="60" customHeight="1">
      <c r="A3" s="6">
        <v>1</v>
      </c>
      <c r="B3" s="7" t="s">
        <v>26</v>
      </c>
      <c r="C3" s="1" t="s">
        <v>107</v>
      </c>
      <c r="D3" s="8" t="s">
        <v>134</v>
      </c>
      <c r="E3" s="8" t="s">
        <v>40</v>
      </c>
      <c r="F3" s="8" t="s">
        <v>22</v>
      </c>
      <c r="G3" s="9" t="s">
        <v>0</v>
      </c>
      <c r="H3" s="9" t="s">
        <v>68</v>
      </c>
      <c r="I3" s="21" t="s">
        <v>27</v>
      </c>
      <c r="J3" s="1">
        <v>0</v>
      </c>
      <c r="K3" s="1">
        <v>1</v>
      </c>
      <c r="L3" s="1">
        <v>0</v>
      </c>
      <c r="M3" s="32" t="s">
        <v>42</v>
      </c>
    </row>
    <row r="4" spans="1:14" ht="60" customHeight="1">
      <c r="A4" s="6">
        <v>2</v>
      </c>
      <c r="B4" s="7" t="s">
        <v>28</v>
      </c>
      <c r="C4" s="10" t="s">
        <v>32</v>
      </c>
      <c r="D4" s="8" t="s">
        <v>33</v>
      </c>
      <c r="E4" s="8" t="s">
        <v>91</v>
      </c>
      <c r="F4" s="8" t="s">
        <v>22</v>
      </c>
      <c r="G4" s="9" t="s">
        <v>0</v>
      </c>
      <c r="H4" s="9" t="s">
        <v>69</v>
      </c>
      <c r="I4" s="22" t="s">
        <v>34</v>
      </c>
      <c r="J4" s="1">
        <v>0</v>
      </c>
      <c r="K4" s="10">
        <v>1</v>
      </c>
      <c r="L4" s="1">
        <v>0</v>
      </c>
      <c r="M4" s="32" t="s">
        <v>144</v>
      </c>
    </row>
    <row r="5" spans="1:14" ht="50.1" customHeight="1">
      <c r="A5" s="6">
        <v>3</v>
      </c>
      <c r="B5" s="7" t="s">
        <v>157</v>
      </c>
      <c r="C5" s="10" t="s">
        <v>120</v>
      </c>
      <c r="D5" s="8" t="s">
        <v>85</v>
      </c>
      <c r="E5" s="8" t="s">
        <v>84</v>
      </c>
      <c r="F5" s="8" t="s">
        <v>82</v>
      </c>
      <c r="G5" s="9" t="s">
        <v>0</v>
      </c>
      <c r="H5" s="9" t="s">
        <v>70</v>
      </c>
      <c r="I5" s="21" t="s">
        <v>9</v>
      </c>
      <c r="J5" s="1">
        <v>0</v>
      </c>
      <c r="K5" s="1">
        <v>1</v>
      </c>
      <c r="L5" s="1">
        <v>0</v>
      </c>
      <c r="M5" s="32" t="s">
        <v>41</v>
      </c>
    </row>
    <row r="6" spans="1:14" ht="50.1" customHeight="1">
      <c r="A6" s="6">
        <v>4</v>
      </c>
      <c r="B6" s="7" t="s">
        <v>29</v>
      </c>
      <c r="C6" s="10" t="s">
        <v>138</v>
      </c>
      <c r="D6" s="8" t="s">
        <v>39</v>
      </c>
      <c r="E6" s="8" t="s">
        <v>35</v>
      </c>
      <c r="F6" s="8" t="s">
        <v>1</v>
      </c>
      <c r="G6" s="9" t="s">
        <v>0</v>
      </c>
      <c r="H6" s="9" t="s">
        <v>71</v>
      </c>
      <c r="I6" s="21" t="s">
        <v>10</v>
      </c>
      <c r="J6" s="1">
        <v>0</v>
      </c>
      <c r="K6" s="1">
        <v>1</v>
      </c>
      <c r="L6" s="1">
        <v>0</v>
      </c>
      <c r="M6" s="28" t="s">
        <v>147</v>
      </c>
    </row>
    <row r="7" spans="1:14" ht="50.1" customHeight="1">
      <c r="A7" s="6">
        <v>5</v>
      </c>
      <c r="B7" s="7" t="s">
        <v>31</v>
      </c>
      <c r="C7" s="10" t="s">
        <v>121</v>
      </c>
      <c r="D7" s="8" t="s">
        <v>37</v>
      </c>
      <c r="E7" s="8" t="s">
        <v>36</v>
      </c>
      <c r="F7" s="8" t="s">
        <v>82</v>
      </c>
      <c r="G7" s="9" t="s">
        <v>0</v>
      </c>
      <c r="H7" s="9" t="s">
        <v>73</v>
      </c>
      <c r="I7" s="21" t="s">
        <v>11</v>
      </c>
      <c r="J7" s="1">
        <v>0</v>
      </c>
      <c r="K7" s="1">
        <v>1</v>
      </c>
      <c r="L7" s="1">
        <v>0</v>
      </c>
      <c r="M7" s="28" t="s">
        <v>146</v>
      </c>
    </row>
    <row r="8" spans="1:14" ht="50.1" customHeight="1">
      <c r="A8" s="6">
        <v>6</v>
      </c>
      <c r="B8" s="7" t="s">
        <v>30</v>
      </c>
      <c r="C8" s="10" t="s">
        <v>122</v>
      </c>
      <c r="D8" s="8" t="s">
        <v>38</v>
      </c>
      <c r="E8" s="8" t="s">
        <v>92</v>
      </c>
      <c r="F8" s="8" t="s">
        <v>22</v>
      </c>
      <c r="G8" s="9" t="s">
        <v>0</v>
      </c>
      <c r="H8" s="9" t="s">
        <v>72</v>
      </c>
      <c r="I8" s="21" t="s">
        <v>12</v>
      </c>
      <c r="J8" s="1">
        <v>0</v>
      </c>
      <c r="K8" s="1">
        <v>1</v>
      </c>
      <c r="L8" s="1">
        <v>0</v>
      </c>
      <c r="M8" s="33" t="s">
        <v>143</v>
      </c>
    </row>
    <row r="9" spans="1:14" ht="50.1" customHeight="1">
      <c r="A9" s="6">
        <v>7</v>
      </c>
      <c r="B9" s="7" t="s">
        <v>100</v>
      </c>
      <c r="C9" s="1" t="s">
        <v>103</v>
      </c>
      <c r="D9" s="8" t="s">
        <v>101</v>
      </c>
      <c r="E9" s="8" t="s">
        <v>102</v>
      </c>
      <c r="F9" s="8" t="s">
        <v>104</v>
      </c>
      <c r="G9" s="9" t="s">
        <v>0</v>
      </c>
      <c r="H9" s="9" t="s">
        <v>105</v>
      </c>
      <c r="I9" s="30" t="s">
        <v>12</v>
      </c>
      <c r="J9" s="1">
        <v>0</v>
      </c>
      <c r="K9" s="1">
        <v>1</v>
      </c>
      <c r="L9" s="1">
        <v>0</v>
      </c>
      <c r="M9" s="28" t="s">
        <v>145</v>
      </c>
    </row>
    <row r="10" spans="1:14" ht="50.1" customHeight="1">
      <c r="A10" s="16"/>
      <c r="B10" s="17"/>
      <c r="C10" s="12"/>
      <c r="D10" s="13"/>
      <c r="E10" s="13"/>
      <c r="F10" s="13"/>
      <c r="G10" s="14"/>
      <c r="H10" s="14"/>
      <c r="I10" s="15"/>
      <c r="J10" s="15">
        <f>SUM(J3:J9)</f>
        <v>0</v>
      </c>
      <c r="K10" s="19">
        <f>SUM(K3:K9)</f>
        <v>7</v>
      </c>
      <c r="L10" s="19">
        <f>SUM(L3:L9)</f>
        <v>0</v>
      </c>
    </row>
    <row r="11" spans="1:14" ht="50.1" customHeight="1">
      <c r="A11" s="280" t="s">
        <v>14</v>
      </c>
      <c r="B11" s="280"/>
      <c r="I11" s="27"/>
      <c r="J11" s="27"/>
    </row>
    <row r="12" spans="1:14" ht="93">
      <c r="A12" s="4" t="s">
        <v>2</v>
      </c>
      <c r="B12" s="24" t="s">
        <v>83</v>
      </c>
      <c r="C12" s="5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137</v>
      </c>
      <c r="I12" s="2" t="s">
        <v>108</v>
      </c>
      <c r="J12" s="2" t="s">
        <v>142</v>
      </c>
      <c r="K12" s="2" t="s">
        <v>8</v>
      </c>
      <c r="L12" s="2" t="s">
        <v>24</v>
      </c>
      <c r="M12" s="26" t="s">
        <v>21</v>
      </c>
    </row>
    <row r="13" spans="1:14" ht="60" customHeight="1">
      <c r="A13" s="6">
        <v>1</v>
      </c>
      <c r="B13" s="7" t="s">
        <v>148</v>
      </c>
      <c r="C13" s="10" t="s">
        <v>123</v>
      </c>
      <c r="D13" s="8" t="s">
        <v>149</v>
      </c>
      <c r="E13" s="8" t="s">
        <v>81</v>
      </c>
      <c r="F13" s="8" t="s">
        <v>64</v>
      </c>
      <c r="G13" s="9" t="s">
        <v>15</v>
      </c>
      <c r="H13" s="9" t="s">
        <v>77</v>
      </c>
      <c r="I13" s="23" t="s">
        <v>25</v>
      </c>
      <c r="J13" s="1">
        <v>0</v>
      </c>
      <c r="K13" s="1">
        <v>1</v>
      </c>
      <c r="L13" s="1">
        <v>0</v>
      </c>
      <c r="M13" s="28" t="s">
        <v>154</v>
      </c>
    </row>
    <row r="14" spans="1:14" ht="60" customHeight="1">
      <c r="A14" s="6">
        <v>2</v>
      </c>
      <c r="B14" s="7" t="s">
        <v>65</v>
      </c>
      <c r="C14" s="10" t="s">
        <v>88</v>
      </c>
      <c r="D14" s="8" t="s">
        <v>66</v>
      </c>
      <c r="E14" s="8" t="s">
        <v>93</v>
      </c>
      <c r="F14" s="8" t="s">
        <v>87</v>
      </c>
      <c r="G14" s="9" t="s">
        <v>15</v>
      </c>
      <c r="H14" s="9" t="s">
        <v>78</v>
      </c>
      <c r="I14" s="23" t="s">
        <v>25</v>
      </c>
      <c r="J14" s="1">
        <v>1</v>
      </c>
      <c r="K14" s="1">
        <v>0</v>
      </c>
      <c r="L14" s="1">
        <v>0</v>
      </c>
      <c r="M14" s="32" t="s">
        <v>67</v>
      </c>
    </row>
    <row r="15" spans="1:14" ht="60" customHeight="1">
      <c r="A15" s="6">
        <v>3</v>
      </c>
      <c r="B15" s="7" t="s">
        <v>111</v>
      </c>
      <c r="C15" s="10" t="s">
        <v>124</v>
      </c>
      <c r="D15" s="8" t="s">
        <v>112</v>
      </c>
      <c r="E15" s="8" t="s">
        <v>94</v>
      </c>
      <c r="F15" s="8" t="s">
        <v>64</v>
      </c>
      <c r="G15" s="9" t="s">
        <v>15</v>
      </c>
      <c r="H15" s="9" t="s">
        <v>79</v>
      </c>
      <c r="I15" s="23" t="s">
        <v>25</v>
      </c>
      <c r="J15" s="1">
        <v>0</v>
      </c>
      <c r="K15" s="1">
        <v>1</v>
      </c>
      <c r="L15" s="1">
        <v>0</v>
      </c>
      <c r="M15" s="28" t="s">
        <v>140</v>
      </c>
    </row>
    <row r="16" spans="1:14" ht="60" customHeight="1">
      <c r="A16" s="6">
        <v>4</v>
      </c>
      <c r="B16" s="7" t="s">
        <v>63</v>
      </c>
      <c r="C16" s="10" t="s">
        <v>110</v>
      </c>
      <c r="D16" s="8" t="s">
        <v>113</v>
      </c>
      <c r="E16" s="8" t="s">
        <v>86</v>
      </c>
      <c r="F16" s="8" t="s">
        <v>87</v>
      </c>
      <c r="G16" s="9" t="s">
        <v>15</v>
      </c>
      <c r="H16" s="9" t="s">
        <v>80</v>
      </c>
      <c r="I16" s="23" t="s">
        <v>25</v>
      </c>
      <c r="J16" s="1">
        <v>0</v>
      </c>
      <c r="K16" s="1">
        <v>1</v>
      </c>
      <c r="L16" s="1">
        <v>0</v>
      </c>
      <c r="M16" s="32" t="s">
        <v>141</v>
      </c>
    </row>
    <row r="17" spans="1:13" ht="69.95" customHeight="1">
      <c r="A17" s="6">
        <v>5</v>
      </c>
      <c r="B17" s="7" t="s">
        <v>158</v>
      </c>
      <c r="C17" s="10" t="s">
        <v>135</v>
      </c>
      <c r="D17" s="8" t="s">
        <v>132</v>
      </c>
      <c r="E17" s="29" t="s">
        <v>133</v>
      </c>
      <c r="F17" s="8" t="s">
        <v>64</v>
      </c>
      <c r="G17" s="9" t="s">
        <v>15</v>
      </c>
      <c r="H17" s="9" t="s">
        <v>114</v>
      </c>
      <c r="I17" s="9" t="s">
        <v>115</v>
      </c>
      <c r="J17" s="1">
        <v>0</v>
      </c>
      <c r="K17" s="1">
        <v>1</v>
      </c>
      <c r="L17" s="1">
        <v>0</v>
      </c>
      <c r="M17" s="28" t="s">
        <v>125</v>
      </c>
    </row>
    <row r="18" spans="1:13" ht="35.1" customHeight="1">
      <c r="J18" s="11">
        <f>SUM(J13:J17)</f>
        <v>1</v>
      </c>
      <c r="K18" s="20">
        <f>SUM(K13:K17)</f>
        <v>4</v>
      </c>
      <c r="L18">
        <f>SUM(L13:L17)</f>
        <v>0</v>
      </c>
    </row>
    <row r="19" spans="1:13" ht="39.950000000000003" customHeight="1">
      <c r="A19" s="280" t="s">
        <v>16</v>
      </c>
      <c r="B19" s="280"/>
      <c r="C19" s="11"/>
      <c r="G19" s="27"/>
      <c r="H19" s="27"/>
    </row>
    <row r="20" spans="1:13" ht="93">
      <c r="A20" s="4" t="s">
        <v>2</v>
      </c>
      <c r="B20" s="24" t="s">
        <v>83</v>
      </c>
      <c r="C20" s="5" t="s">
        <v>3</v>
      </c>
      <c r="D20" s="2" t="s">
        <v>4</v>
      </c>
      <c r="E20" s="2" t="s">
        <v>5</v>
      </c>
      <c r="F20" s="2" t="s">
        <v>6</v>
      </c>
      <c r="G20" s="2" t="s">
        <v>7</v>
      </c>
      <c r="H20" s="2" t="s">
        <v>137</v>
      </c>
      <c r="I20" s="2" t="s">
        <v>108</v>
      </c>
      <c r="J20" s="2" t="s">
        <v>142</v>
      </c>
      <c r="K20" s="2" t="s">
        <v>8</v>
      </c>
      <c r="L20" s="2" t="s">
        <v>24</v>
      </c>
      <c r="M20" s="31" t="s">
        <v>21</v>
      </c>
    </row>
    <row r="21" spans="1:13" ht="54.95" customHeight="1">
      <c r="A21" s="6">
        <v>1</v>
      </c>
      <c r="B21" s="7" t="s">
        <v>43</v>
      </c>
      <c r="C21" s="10" t="s">
        <v>128</v>
      </c>
      <c r="D21" s="8" t="s">
        <v>48</v>
      </c>
      <c r="E21" s="8" t="s">
        <v>48</v>
      </c>
      <c r="F21" s="8" t="s">
        <v>49</v>
      </c>
      <c r="G21" s="9" t="s">
        <v>17</v>
      </c>
      <c r="H21" s="9" t="s">
        <v>89</v>
      </c>
      <c r="I21" s="25" t="s">
        <v>117</v>
      </c>
      <c r="J21" s="1">
        <v>0</v>
      </c>
      <c r="K21" s="1">
        <v>1</v>
      </c>
      <c r="L21" s="1">
        <v>0</v>
      </c>
      <c r="M21" s="28" t="s">
        <v>150</v>
      </c>
    </row>
    <row r="22" spans="1:13" ht="54.95" customHeight="1">
      <c r="A22" s="6">
        <v>2</v>
      </c>
      <c r="B22" s="7" t="s">
        <v>44</v>
      </c>
      <c r="C22" s="1" t="s">
        <v>46</v>
      </c>
      <c r="D22" s="8" t="s">
        <v>47</v>
      </c>
      <c r="E22" s="8" t="s">
        <v>47</v>
      </c>
      <c r="F22" s="8" t="s">
        <v>50</v>
      </c>
      <c r="G22" s="9" t="s">
        <v>17</v>
      </c>
      <c r="H22" s="9" t="s">
        <v>90</v>
      </c>
      <c r="I22" s="25" t="s">
        <v>116</v>
      </c>
      <c r="J22" s="1">
        <v>0</v>
      </c>
      <c r="K22" s="1">
        <v>1</v>
      </c>
      <c r="L22" s="1">
        <v>0</v>
      </c>
      <c r="M22" s="28" t="s">
        <v>139</v>
      </c>
    </row>
    <row r="23" spans="1:13" ht="54.95" customHeight="1">
      <c r="A23" s="6">
        <v>3</v>
      </c>
      <c r="B23" s="7" t="s">
        <v>45</v>
      </c>
      <c r="C23" s="10" t="s">
        <v>127</v>
      </c>
      <c r="D23" s="8" t="s">
        <v>95</v>
      </c>
      <c r="E23" s="8" t="s">
        <v>106</v>
      </c>
      <c r="F23" s="8" t="s">
        <v>51</v>
      </c>
      <c r="G23" s="9" t="s">
        <v>17</v>
      </c>
      <c r="H23" s="9" t="s">
        <v>96</v>
      </c>
      <c r="I23" s="25" t="s">
        <v>118</v>
      </c>
      <c r="J23" s="1">
        <v>0</v>
      </c>
      <c r="K23" s="1">
        <v>1</v>
      </c>
      <c r="L23" s="1">
        <v>0</v>
      </c>
      <c r="M23" s="28" t="s">
        <v>151</v>
      </c>
    </row>
    <row r="24" spans="1:13" ht="35.1" customHeight="1">
      <c r="K24" s="11">
        <f>SUM(K21:K23)</f>
        <v>3</v>
      </c>
    </row>
    <row r="25" spans="1:13" ht="39.950000000000003" customHeight="1">
      <c r="A25" s="280" t="s">
        <v>18</v>
      </c>
      <c r="B25" s="280"/>
    </row>
    <row r="26" spans="1:13" ht="69.75">
      <c r="A26" s="4" t="s">
        <v>2</v>
      </c>
      <c r="B26" s="24" t="s">
        <v>83</v>
      </c>
      <c r="C26" s="5" t="s">
        <v>3</v>
      </c>
      <c r="D26" s="2" t="s">
        <v>4</v>
      </c>
      <c r="E26" s="2" t="s">
        <v>5</v>
      </c>
      <c r="F26" s="2" t="s">
        <v>6</v>
      </c>
      <c r="G26" s="2" t="s">
        <v>7</v>
      </c>
      <c r="H26" s="2" t="s">
        <v>137</v>
      </c>
      <c r="I26" s="2" t="s">
        <v>108</v>
      </c>
      <c r="J26" s="2" t="s">
        <v>142</v>
      </c>
      <c r="K26" s="3" t="s">
        <v>8</v>
      </c>
      <c r="L26" s="2" t="s">
        <v>24</v>
      </c>
      <c r="M26" s="26" t="s">
        <v>21</v>
      </c>
    </row>
    <row r="27" spans="1:13" ht="65.099999999999994" customHeight="1">
      <c r="A27" s="6">
        <v>1</v>
      </c>
      <c r="B27" s="7" t="s">
        <v>52</v>
      </c>
      <c r="C27" s="10" t="s">
        <v>129</v>
      </c>
      <c r="D27" s="8" t="s">
        <v>55</v>
      </c>
      <c r="E27" s="8" t="s">
        <v>56</v>
      </c>
      <c r="F27" s="8" t="s">
        <v>57</v>
      </c>
      <c r="G27" s="9" t="s">
        <v>19</v>
      </c>
      <c r="H27" s="9" t="s">
        <v>74</v>
      </c>
      <c r="I27" s="21" t="s">
        <v>20</v>
      </c>
      <c r="J27" s="1">
        <v>0</v>
      </c>
      <c r="K27" s="1">
        <v>0</v>
      </c>
      <c r="L27" s="1">
        <v>1</v>
      </c>
      <c r="M27" s="28" t="s">
        <v>152</v>
      </c>
    </row>
    <row r="28" spans="1:13" ht="65.099999999999994" customHeight="1">
      <c r="A28" s="6">
        <v>2</v>
      </c>
      <c r="B28" s="7" t="s">
        <v>54</v>
      </c>
      <c r="C28" s="10" t="s">
        <v>130</v>
      </c>
      <c r="D28" s="8" t="s">
        <v>58</v>
      </c>
      <c r="E28" s="8" t="s">
        <v>59</v>
      </c>
      <c r="F28" s="8" t="s">
        <v>19</v>
      </c>
      <c r="G28" s="9" t="s">
        <v>19</v>
      </c>
      <c r="H28" s="9" t="s">
        <v>75</v>
      </c>
      <c r="I28" s="21" t="s">
        <v>20</v>
      </c>
      <c r="J28" s="1">
        <v>0</v>
      </c>
      <c r="K28" s="1">
        <v>1</v>
      </c>
      <c r="L28" s="1">
        <v>0</v>
      </c>
      <c r="M28" s="28" t="s">
        <v>155</v>
      </c>
    </row>
    <row r="29" spans="1:13" ht="65.099999999999994" customHeight="1">
      <c r="A29" s="6">
        <v>3</v>
      </c>
      <c r="B29" s="7" t="s">
        <v>53</v>
      </c>
      <c r="C29" s="10" t="s">
        <v>136</v>
      </c>
      <c r="D29" s="8" t="s">
        <v>60</v>
      </c>
      <c r="E29" s="8" t="s">
        <v>61</v>
      </c>
      <c r="F29" s="8" t="s">
        <v>62</v>
      </c>
      <c r="G29" s="9" t="s">
        <v>19</v>
      </c>
      <c r="H29" s="9" t="s">
        <v>76</v>
      </c>
      <c r="I29" s="21" t="s">
        <v>20</v>
      </c>
      <c r="J29" s="1">
        <v>0</v>
      </c>
      <c r="K29" s="1">
        <v>1</v>
      </c>
      <c r="L29" s="1">
        <v>0</v>
      </c>
      <c r="M29" s="32" t="s">
        <v>156</v>
      </c>
    </row>
    <row r="30" spans="1:13" ht="65.099999999999994" customHeight="1">
      <c r="A30" s="6">
        <v>4</v>
      </c>
      <c r="B30" s="7" t="s">
        <v>109</v>
      </c>
      <c r="C30" s="10" t="s">
        <v>131</v>
      </c>
      <c r="D30" s="8" t="s">
        <v>97</v>
      </c>
      <c r="E30" s="8" t="s">
        <v>98</v>
      </c>
      <c r="F30" s="8" t="s">
        <v>62</v>
      </c>
      <c r="G30" s="9" t="s">
        <v>19</v>
      </c>
      <c r="H30" s="9" t="s">
        <v>99</v>
      </c>
      <c r="I30" s="21" t="s">
        <v>119</v>
      </c>
      <c r="J30" s="1">
        <v>0</v>
      </c>
      <c r="K30" s="1">
        <v>1</v>
      </c>
      <c r="L30" s="1">
        <v>0</v>
      </c>
      <c r="M30" s="32" t="s">
        <v>153</v>
      </c>
    </row>
    <row r="31" spans="1:13" ht="35.1" customHeight="1">
      <c r="J31" s="11"/>
      <c r="K31" s="11"/>
      <c r="L31" s="11"/>
    </row>
    <row r="32" spans="1:13" ht="20.100000000000001" customHeight="1"/>
    <row r="33" spans="8:9" ht="20.100000000000001" customHeight="1">
      <c r="H33" s="27"/>
      <c r="I33" s="27"/>
    </row>
    <row r="34" spans="8:9" ht="20.100000000000001" customHeight="1"/>
    <row r="35" spans="8:9" ht="20.100000000000001" customHeight="1"/>
    <row r="36" spans="8:9" ht="20.100000000000001" customHeight="1"/>
    <row r="37" spans="8:9" ht="20.100000000000001" customHeight="1"/>
    <row r="38" spans="8:9" ht="20.100000000000001" customHeight="1"/>
  </sheetData>
  <mergeCells count="4">
    <mergeCell ref="A1:B1"/>
    <mergeCell ref="A11:B11"/>
    <mergeCell ref="A19:B19"/>
    <mergeCell ref="A25:B25"/>
  </mergeCells>
  <pageMargins left="0.7" right="0.7" top="0.75" bottom="0.75" header="0.3" footer="0.3"/>
  <pageSetup paperSize="8" orientation="landscape" horizontalDpi="4294967292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23A4F-1B73-4ECF-B624-83DB840CFEC7}">
  <sheetPr>
    <tabColor rgb="FF7030A0"/>
  </sheetPr>
  <dimension ref="A1:AT145"/>
  <sheetViews>
    <sheetView topLeftCell="B1" zoomScale="80" zoomScaleNormal="80" workbookViewId="0">
      <pane ySplit="3000" topLeftCell="A104" activePane="bottomLeft"/>
      <selection activeCell="Q4" sqref="Q4:Q5"/>
      <selection pane="bottomLeft" activeCell="E145" sqref="E145"/>
    </sheetView>
  </sheetViews>
  <sheetFormatPr defaultColWidth="8.7109375" defaultRowHeight="25.5"/>
  <cols>
    <col min="1" max="1" width="6.140625" style="167" customWidth="1"/>
    <col min="2" max="2" width="25.42578125" style="167" customWidth="1"/>
    <col min="3" max="3" width="46.7109375" style="167" customWidth="1"/>
    <col min="4" max="4" width="20" style="167" customWidth="1"/>
    <col min="5" max="5" width="21.5703125" style="167" customWidth="1"/>
    <col min="6" max="6" width="16.5703125" style="167" customWidth="1"/>
    <col min="7" max="7" width="15.85546875" style="167" customWidth="1"/>
    <col min="8" max="8" width="21.7109375" style="167" customWidth="1"/>
    <col min="9" max="9" width="10.85546875" style="167" customWidth="1"/>
    <col min="10" max="10" width="11.85546875" style="167" customWidth="1"/>
    <col min="11" max="12" width="9.28515625" style="167" customWidth="1"/>
    <col min="13" max="13" width="14.42578125" style="167" customWidth="1"/>
    <col min="14" max="14" width="15.140625" style="167" customWidth="1"/>
    <col min="15" max="15" width="18.140625" style="167" customWidth="1"/>
    <col min="16" max="19" width="19.42578125" style="167" customWidth="1"/>
    <col min="20" max="20" width="31" style="167" customWidth="1"/>
    <col min="21" max="16384" width="8.7109375" style="167"/>
  </cols>
  <sheetData>
    <row r="1" spans="1:46">
      <c r="A1" s="282" t="s">
        <v>407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</row>
    <row r="2" spans="1:46">
      <c r="A2" s="282" t="s">
        <v>408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</row>
    <row r="3" spans="1:46">
      <c r="A3" s="282" t="s">
        <v>409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</row>
    <row r="4" spans="1:46" ht="41.45" customHeight="1">
      <c r="A4" s="285" t="s">
        <v>2</v>
      </c>
      <c r="B4" s="286" t="s">
        <v>159</v>
      </c>
      <c r="C4" s="285" t="s">
        <v>3</v>
      </c>
      <c r="D4" s="286" t="s">
        <v>575</v>
      </c>
      <c r="E4" s="286"/>
      <c r="F4" s="286"/>
      <c r="G4" s="286"/>
      <c r="H4" s="294" t="s">
        <v>412</v>
      </c>
      <c r="I4" s="295" t="s">
        <v>413</v>
      </c>
      <c r="J4" s="295"/>
      <c r="K4" s="295" t="s">
        <v>414</v>
      </c>
      <c r="L4" s="295"/>
      <c r="M4" s="287" t="s">
        <v>160</v>
      </c>
      <c r="N4" s="287" t="s">
        <v>161</v>
      </c>
      <c r="O4" s="287" t="s">
        <v>8</v>
      </c>
      <c r="P4" s="287" t="s">
        <v>162</v>
      </c>
      <c r="Q4" s="287" t="s">
        <v>588</v>
      </c>
      <c r="R4" s="287" t="s">
        <v>598</v>
      </c>
      <c r="S4" s="169" t="s">
        <v>619</v>
      </c>
      <c r="T4" s="287" t="s">
        <v>21</v>
      </c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</row>
    <row r="5" spans="1:46" ht="51">
      <c r="A5" s="285"/>
      <c r="B5" s="286"/>
      <c r="C5" s="285"/>
      <c r="D5" s="168" t="s">
        <v>4</v>
      </c>
      <c r="E5" s="168" t="s">
        <v>5</v>
      </c>
      <c r="F5" s="168" t="s">
        <v>6</v>
      </c>
      <c r="G5" s="168" t="s">
        <v>7</v>
      </c>
      <c r="H5" s="294"/>
      <c r="I5" s="168" t="s">
        <v>436</v>
      </c>
      <c r="J5" s="170" t="s">
        <v>437</v>
      </c>
      <c r="K5" s="168" t="s">
        <v>436</v>
      </c>
      <c r="L5" s="170" t="s">
        <v>437</v>
      </c>
      <c r="M5" s="288"/>
      <c r="N5" s="288"/>
      <c r="O5" s="288"/>
      <c r="P5" s="288"/>
      <c r="Q5" s="288"/>
      <c r="R5" s="288"/>
      <c r="S5" s="171" t="s">
        <v>620</v>
      </c>
      <c r="T5" s="288"/>
    </row>
    <row r="6" spans="1:46" ht="21" customHeight="1">
      <c r="A6" s="291" t="s">
        <v>14</v>
      </c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3"/>
    </row>
    <row r="7" spans="1:46" ht="21" customHeight="1">
      <c r="A7" s="321" t="s">
        <v>590</v>
      </c>
      <c r="B7" s="322"/>
      <c r="C7" s="323"/>
      <c r="D7" s="323"/>
      <c r="E7" s="323"/>
      <c r="F7" s="323"/>
      <c r="G7" s="217">
        <f>G13</f>
        <v>5</v>
      </c>
      <c r="H7" s="217"/>
      <c r="I7" s="217">
        <f t="shared" ref="I7:R7" si="0">I13</f>
        <v>820</v>
      </c>
      <c r="J7" s="217">
        <f t="shared" si="0"/>
        <v>465</v>
      </c>
      <c r="K7" s="217">
        <f t="shared" si="0"/>
        <v>38</v>
      </c>
      <c r="L7" s="217">
        <f t="shared" si="0"/>
        <v>16</v>
      </c>
      <c r="M7" s="217"/>
      <c r="N7" s="217"/>
      <c r="O7" s="217">
        <f t="shared" si="0"/>
        <v>4</v>
      </c>
      <c r="P7" s="217">
        <f t="shared" si="0"/>
        <v>1</v>
      </c>
      <c r="Q7" s="217">
        <f t="shared" si="0"/>
        <v>0</v>
      </c>
      <c r="R7" s="217">
        <f t="shared" si="0"/>
        <v>0</v>
      </c>
      <c r="S7" s="216"/>
      <c r="T7" s="219"/>
    </row>
    <row r="8" spans="1:46" ht="18.95" customHeight="1">
      <c r="A8" s="172">
        <v>1</v>
      </c>
      <c r="B8" s="173" t="s">
        <v>635</v>
      </c>
      <c r="C8" s="173" t="str">
        <f>'20 ACs for 2020'!B10</f>
        <v>Ratanak Polroath Samaky</v>
      </c>
      <c r="D8" s="203" t="s">
        <v>694</v>
      </c>
      <c r="E8" s="203" t="s">
        <v>695</v>
      </c>
      <c r="F8" s="203" t="s">
        <v>696</v>
      </c>
      <c r="G8" s="174" t="s">
        <v>271</v>
      </c>
      <c r="H8" s="174" t="str">
        <f>'20 ACs for 2020'!F10</f>
        <v>July 16, 2012</v>
      </c>
      <c r="I8" s="174">
        <f>'20 ACs for 2020'!G10</f>
        <v>331</v>
      </c>
      <c r="J8" s="174">
        <f>'20 ACs for 2020'!H10</f>
        <v>186</v>
      </c>
      <c r="K8" s="174">
        <f>'20 ACs for 2020'!I10</f>
        <v>8</v>
      </c>
      <c r="L8" s="174">
        <f>'20 ACs for 2020'!J10</f>
        <v>4</v>
      </c>
      <c r="M8" s="174" t="s">
        <v>587</v>
      </c>
      <c r="N8" s="175" t="str">
        <f>'20 ACs for 2020'!O10</f>
        <v>40 m X 100 m</v>
      </c>
      <c r="O8" s="174">
        <v>1</v>
      </c>
      <c r="P8" s="176"/>
      <c r="Q8" s="176"/>
      <c r="R8" s="176"/>
      <c r="S8" s="176">
        <v>2020</v>
      </c>
      <c r="T8" s="209" t="s">
        <v>782</v>
      </c>
    </row>
    <row r="9" spans="1:46">
      <c r="A9" s="172">
        <v>2</v>
      </c>
      <c r="B9" s="173" t="s">
        <v>636</v>
      </c>
      <c r="C9" s="173" t="str">
        <f>'20 ACs for 2020'!B11</f>
        <v xml:space="preserve">Prey Kraing Mean Rith </v>
      </c>
      <c r="D9" s="203" t="s">
        <v>697</v>
      </c>
      <c r="E9" s="203" t="s">
        <v>698</v>
      </c>
      <c r="F9" s="203" t="s">
        <v>696</v>
      </c>
      <c r="G9" s="174" t="s">
        <v>271</v>
      </c>
      <c r="H9" s="174" t="str">
        <f>'20 ACs for 2020'!F11</f>
        <v>Feb 3, 2014</v>
      </c>
      <c r="I9" s="174">
        <f>'20 ACs for 2020'!G11</f>
        <v>110</v>
      </c>
      <c r="J9" s="174">
        <f>'20 ACs for 2020'!H11</f>
        <v>70</v>
      </c>
      <c r="K9" s="174">
        <f>'20 ACs for 2020'!I11</f>
        <v>8</v>
      </c>
      <c r="L9" s="174">
        <f>'20 ACs for 2020'!J11</f>
        <v>3</v>
      </c>
      <c r="M9" s="174" t="s">
        <v>587</v>
      </c>
      <c r="N9" s="175" t="str">
        <f>'20 ACs for 2020'!O11</f>
        <v>25 m X 40 m</v>
      </c>
      <c r="O9" s="174">
        <v>1</v>
      </c>
      <c r="P9" s="176"/>
      <c r="Q9" s="176"/>
      <c r="R9" s="176"/>
      <c r="S9" s="176">
        <v>2020</v>
      </c>
      <c r="T9" s="209" t="s">
        <v>783</v>
      </c>
    </row>
    <row r="10" spans="1:46">
      <c r="A10" s="172">
        <v>3</v>
      </c>
      <c r="B10" s="173" t="s">
        <v>637</v>
      </c>
      <c r="C10" s="173" t="str">
        <f>'20 ACs for 2020'!B12</f>
        <v xml:space="preserve">Kaksikor Rung Roeurng </v>
      </c>
      <c r="D10" s="203" t="s">
        <v>699</v>
      </c>
      <c r="E10" s="203" t="s">
        <v>700</v>
      </c>
      <c r="F10" s="203" t="s">
        <v>701</v>
      </c>
      <c r="G10" s="174" t="s">
        <v>271</v>
      </c>
      <c r="H10" s="174" t="str">
        <f>'20 ACs for 2020'!F12</f>
        <v>Feb 3, 2010</v>
      </c>
      <c r="I10" s="174">
        <f>'20 ACs for 2020'!G12</f>
        <v>190</v>
      </c>
      <c r="J10" s="174">
        <f>'20 ACs for 2020'!H12</f>
        <v>85</v>
      </c>
      <c r="K10" s="174">
        <f>'20 ACs for 2020'!I12</f>
        <v>8</v>
      </c>
      <c r="L10" s="174">
        <f>'20 ACs for 2020'!J12</f>
        <v>4</v>
      </c>
      <c r="M10" s="174" t="s">
        <v>587</v>
      </c>
      <c r="N10" s="175" t="str">
        <f>'20 ACs for 2020'!O12</f>
        <v>65 m X 20 m</v>
      </c>
      <c r="O10" s="174">
        <v>1</v>
      </c>
      <c r="P10" s="176"/>
      <c r="Q10" s="176"/>
      <c r="R10" s="176"/>
      <c r="S10" s="176">
        <v>2020</v>
      </c>
      <c r="T10" s="209" t="s">
        <v>784</v>
      </c>
    </row>
    <row r="11" spans="1:46">
      <c r="A11" s="172">
        <v>4</v>
      </c>
      <c r="B11" s="173" t="s">
        <v>638</v>
      </c>
      <c r="C11" s="173" t="str">
        <f>'20 ACs for 2020'!B13</f>
        <v xml:space="preserve">Samaky Amatak </v>
      </c>
      <c r="D11" s="203" t="s">
        <v>466</v>
      </c>
      <c r="E11" s="203" t="s">
        <v>702</v>
      </c>
      <c r="F11" s="203" t="s">
        <v>703</v>
      </c>
      <c r="G11" s="174" t="s">
        <v>271</v>
      </c>
      <c r="H11" s="174" t="str">
        <f>'20 ACs for 2020'!F13</f>
        <v>Jun 6, 2013</v>
      </c>
      <c r="I11" s="174">
        <f>'20 ACs for 2020'!G13</f>
        <v>129</v>
      </c>
      <c r="J11" s="174">
        <f>'20 ACs for 2020'!H13</f>
        <v>100</v>
      </c>
      <c r="K11" s="174">
        <f>'20 ACs for 2020'!I13</f>
        <v>6</v>
      </c>
      <c r="L11" s="174">
        <f>'20 ACs for 2020'!J13</f>
        <v>4</v>
      </c>
      <c r="M11" s="174" t="s">
        <v>587</v>
      </c>
      <c r="N11" s="175" t="str">
        <f>'20 ACs for 2020'!O13</f>
        <v>1,800 m2</v>
      </c>
      <c r="O11" s="174"/>
      <c r="P11" s="174">
        <v>1</v>
      </c>
      <c r="Q11" s="174"/>
      <c r="R11" s="174"/>
      <c r="S11" s="176">
        <v>2020</v>
      </c>
      <c r="T11" s="209" t="s">
        <v>785</v>
      </c>
    </row>
    <row r="12" spans="1:46" ht="23.1" customHeight="1">
      <c r="A12" s="172">
        <v>5</v>
      </c>
      <c r="B12" s="173" t="s">
        <v>639</v>
      </c>
      <c r="C12" s="173" t="str">
        <f>'20 ACs for 2020'!B14</f>
        <v xml:space="preserve">Sen Han Chamroeurn Phal </v>
      </c>
      <c r="D12" s="204" t="s">
        <v>704</v>
      </c>
      <c r="E12" s="204" t="s">
        <v>472</v>
      </c>
      <c r="F12" s="204" t="s">
        <v>279</v>
      </c>
      <c r="G12" s="174" t="s">
        <v>271</v>
      </c>
      <c r="H12" s="174" t="str">
        <f>'20 ACs for 2020'!F14</f>
        <v>Dec 19, 2017</v>
      </c>
      <c r="I12" s="174">
        <f>'20 ACs for 2020'!G14</f>
        <v>60</v>
      </c>
      <c r="J12" s="174">
        <f>'20 ACs for 2020'!H14</f>
        <v>24</v>
      </c>
      <c r="K12" s="174">
        <f>'20 ACs for 2020'!I14</f>
        <v>8</v>
      </c>
      <c r="L12" s="174">
        <f>'20 ACs for 2020'!J14</f>
        <v>1</v>
      </c>
      <c r="M12" s="174" t="s">
        <v>587</v>
      </c>
      <c r="N12" s="175" t="str">
        <f>'20 ACs for 2020'!O14</f>
        <v>50 m x 50 m</v>
      </c>
      <c r="O12" s="174">
        <v>1</v>
      </c>
      <c r="P12" s="176"/>
      <c r="Q12" s="176"/>
      <c r="R12" s="176"/>
      <c r="S12" s="176">
        <v>2020</v>
      </c>
      <c r="T12" s="209" t="s">
        <v>786</v>
      </c>
    </row>
    <row r="13" spans="1:46" ht="17.45" customHeight="1">
      <c r="A13" s="177"/>
      <c r="B13" s="289"/>
      <c r="C13" s="289"/>
      <c r="D13" s="289"/>
      <c r="E13" s="289"/>
      <c r="F13" s="290"/>
      <c r="G13" s="178">
        <f>COUNT(A8:A12)</f>
        <v>5</v>
      </c>
      <c r="H13" s="179"/>
      <c r="I13" s="178">
        <f>SUM(I8:I12)</f>
        <v>820</v>
      </c>
      <c r="J13" s="178">
        <f t="shared" ref="J13:L13" si="1">SUM(J8:J12)</f>
        <v>465</v>
      </c>
      <c r="K13" s="178">
        <f t="shared" si="1"/>
        <v>38</v>
      </c>
      <c r="L13" s="178">
        <f t="shared" si="1"/>
        <v>16</v>
      </c>
      <c r="M13" s="179"/>
      <c r="N13" s="180"/>
      <c r="O13" s="178">
        <f>COUNT(O8:O12)</f>
        <v>4</v>
      </c>
      <c r="P13" s="178">
        <f>COUNT(P8:P12)</f>
        <v>1</v>
      </c>
      <c r="Q13" s="178">
        <f t="shared" ref="Q13:R13" si="2">COUNT(Q8:Q12)</f>
        <v>0</v>
      </c>
      <c r="R13" s="178">
        <f t="shared" si="2"/>
        <v>0</v>
      </c>
      <c r="S13" s="181"/>
      <c r="T13" s="182"/>
    </row>
    <row r="14" spans="1:46" ht="20.45" customHeight="1">
      <c r="A14" s="321" t="s">
        <v>574</v>
      </c>
      <c r="B14" s="322"/>
      <c r="C14" s="323"/>
      <c r="D14" s="323"/>
      <c r="E14" s="323"/>
      <c r="F14" s="323"/>
      <c r="G14" s="217">
        <f>G23</f>
        <v>8</v>
      </c>
      <c r="H14" s="217"/>
      <c r="I14" s="217">
        <f t="shared" ref="I14:R14" si="3">I23</f>
        <v>1400</v>
      </c>
      <c r="J14" s="217">
        <f t="shared" si="3"/>
        <v>905</v>
      </c>
      <c r="K14" s="217">
        <f t="shared" si="3"/>
        <v>64</v>
      </c>
      <c r="L14" s="217">
        <f t="shared" si="3"/>
        <v>28</v>
      </c>
      <c r="M14" s="217"/>
      <c r="N14" s="217"/>
      <c r="O14" s="217">
        <f t="shared" si="3"/>
        <v>5</v>
      </c>
      <c r="P14" s="217">
        <f t="shared" si="3"/>
        <v>3</v>
      </c>
      <c r="Q14" s="217">
        <f t="shared" si="3"/>
        <v>0</v>
      </c>
      <c r="R14" s="217">
        <f t="shared" si="3"/>
        <v>0</v>
      </c>
      <c r="S14" s="216"/>
      <c r="T14" s="219"/>
    </row>
    <row r="15" spans="1:46">
      <c r="A15" s="172">
        <v>1</v>
      </c>
      <c r="B15" s="173" t="s">
        <v>640</v>
      </c>
      <c r="C15" s="183" t="str">
        <f>'35 ACs for 2021'!B5</f>
        <v xml:space="preserve">Samaky Chamroeun Chey Prey Yoa </v>
      </c>
      <c r="D15" s="184" t="str">
        <f>'35 ACs for 2021'!C5</f>
        <v>Prey Yoa</v>
      </c>
      <c r="E15" s="184" t="str">
        <f>'35 ACs for 2021'!D5</f>
        <v>Sre Knung</v>
      </c>
      <c r="F15" s="184" t="str">
        <f>'35 ACs for 2021'!E5</f>
        <v>Chhum Kiri</v>
      </c>
      <c r="G15" s="184" t="str">
        <f>'35 ACs for 2021'!F5</f>
        <v>Kampot</v>
      </c>
      <c r="H15" s="206">
        <v>43378</v>
      </c>
      <c r="I15" s="184">
        <v>50</v>
      </c>
      <c r="J15" s="184">
        <v>41</v>
      </c>
      <c r="K15" s="184">
        <v>8</v>
      </c>
      <c r="L15" s="184">
        <v>5</v>
      </c>
      <c r="M15" s="184" t="s">
        <v>587</v>
      </c>
      <c r="N15" s="207" t="s">
        <v>774</v>
      </c>
      <c r="O15" s="184"/>
      <c r="P15" s="185">
        <v>1</v>
      </c>
      <c r="Q15" s="185"/>
      <c r="R15" s="185"/>
      <c r="S15" s="185">
        <v>2021</v>
      </c>
      <c r="T15" s="210" t="str">
        <f>'35 ACs for 2021'!O5</f>
        <v>088 948 8239</v>
      </c>
    </row>
    <row r="16" spans="1:46">
      <c r="A16" s="172">
        <v>2</v>
      </c>
      <c r="B16" s="173" t="s">
        <v>641</v>
      </c>
      <c r="C16" s="186" t="str">
        <f>'35 ACs for 2021'!B6</f>
        <v xml:space="preserve">Raksmei Samaky Amatak </v>
      </c>
      <c r="D16" s="174" t="str">
        <f>'35 ACs for 2021'!C6</f>
        <v>Chreas</v>
      </c>
      <c r="E16" s="174" t="str">
        <f>'35 ACs for 2021'!D6</f>
        <v>Chreas</v>
      </c>
      <c r="F16" s="174" t="str">
        <f>'35 ACs for 2021'!E6</f>
        <v>Chhum Kiri</v>
      </c>
      <c r="G16" s="174" t="str">
        <f>'35 ACs for 2021'!F6</f>
        <v>Kampot</v>
      </c>
      <c r="H16" s="174" t="s">
        <v>771</v>
      </c>
      <c r="I16" s="174">
        <v>292</v>
      </c>
      <c r="J16" s="174">
        <v>171</v>
      </c>
      <c r="K16" s="174">
        <v>8</v>
      </c>
      <c r="L16" s="174">
        <v>3</v>
      </c>
      <c r="M16" s="174" t="s">
        <v>587</v>
      </c>
      <c r="N16" s="175" t="s">
        <v>775</v>
      </c>
      <c r="O16" s="174"/>
      <c r="P16" s="176">
        <v>1</v>
      </c>
      <c r="Q16" s="176"/>
      <c r="R16" s="176"/>
      <c r="S16" s="185">
        <v>2021</v>
      </c>
      <c r="T16" s="200" t="str">
        <f>'35 ACs for 2021'!O6</f>
        <v>017 492 192</v>
      </c>
    </row>
    <row r="17" spans="1:20" ht="34.5" customHeight="1">
      <c r="A17" s="172">
        <v>3</v>
      </c>
      <c r="B17" s="173" t="s">
        <v>642</v>
      </c>
      <c r="C17" s="186" t="str">
        <f>'35 ACs for 2021'!B7</f>
        <v xml:space="preserve">Banteay Meas Sopheak Mongkol </v>
      </c>
      <c r="D17" s="174" t="str">
        <f>'35 ACs for 2021'!C7</f>
        <v>Prey Krala Khang Lech</v>
      </c>
      <c r="E17" s="174" t="str">
        <f>'35 ACs for 2021'!D7</f>
        <v>Tuk Meas Khang Lech</v>
      </c>
      <c r="F17" s="174" t="str">
        <f>'35 ACs for 2021'!E7</f>
        <v>Banteay Meas</v>
      </c>
      <c r="G17" s="174" t="str">
        <f>'35 ACs for 2021'!F7</f>
        <v>Kampot</v>
      </c>
      <c r="H17" s="205">
        <v>45204</v>
      </c>
      <c r="I17" s="174">
        <v>109</v>
      </c>
      <c r="J17" s="174">
        <v>72</v>
      </c>
      <c r="K17" s="174">
        <v>8</v>
      </c>
      <c r="L17" s="174">
        <v>2</v>
      </c>
      <c r="M17" s="174" t="s">
        <v>587</v>
      </c>
      <c r="N17" s="175" t="s">
        <v>776</v>
      </c>
      <c r="O17" s="174">
        <v>1</v>
      </c>
      <c r="P17" s="176"/>
      <c r="Q17" s="176"/>
      <c r="R17" s="176"/>
      <c r="S17" s="185">
        <v>2021</v>
      </c>
      <c r="T17" s="200" t="str">
        <f>'35 ACs for 2021'!O7</f>
        <v>081 814 841</v>
      </c>
    </row>
    <row r="18" spans="1:20" ht="51">
      <c r="A18" s="172">
        <v>4</v>
      </c>
      <c r="B18" s="173" t="s">
        <v>643</v>
      </c>
      <c r="C18" s="186" t="str">
        <f>'35 ACs for 2021'!B8</f>
        <v xml:space="preserve">Svay Phem Chamroeun Phal </v>
      </c>
      <c r="D18" s="174" t="str">
        <f>'35 ACs for 2021'!C8</f>
        <v>Svay Phem</v>
      </c>
      <c r="E18" s="174" t="str">
        <f>'35 ACs for 2021'!D8</f>
        <v>Wat Angk Khang Chheaung</v>
      </c>
      <c r="F18" s="174" t="str">
        <f>'35 ACs for 2021'!E8</f>
        <v>Banteay Meas</v>
      </c>
      <c r="G18" s="174" t="str">
        <f>'35 ACs for 2021'!F8</f>
        <v>Kampot</v>
      </c>
      <c r="H18" s="174" t="s">
        <v>772</v>
      </c>
      <c r="I18" s="174">
        <v>201</v>
      </c>
      <c r="J18" s="174">
        <v>125</v>
      </c>
      <c r="K18" s="174">
        <v>8</v>
      </c>
      <c r="L18" s="174">
        <v>3</v>
      </c>
      <c r="M18" s="174" t="s">
        <v>587</v>
      </c>
      <c r="N18" s="175" t="s">
        <v>777</v>
      </c>
      <c r="O18" s="174"/>
      <c r="P18" s="176">
        <v>1</v>
      </c>
      <c r="Q18" s="176"/>
      <c r="R18" s="176"/>
      <c r="S18" s="185">
        <v>2021</v>
      </c>
      <c r="T18" s="200" t="str">
        <f>'35 ACs for 2021'!O8</f>
        <v>088 680 2478</v>
      </c>
    </row>
    <row r="19" spans="1:20">
      <c r="A19" s="172">
        <v>5</v>
      </c>
      <c r="B19" s="173" t="s">
        <v>644</v>
      </c>
      <c r="C19" s="186" t="str">
        <f>'35 ACs for 2021'!B9</f>
        <v>Ponleur Kaksekor Srok Chhuk</v>
      </c>
      <c r="D19" s="174" t="str">
        <f>'35 ACs for 2021'!C9</f>
        <v>Sat Porng</v>
      </c>
      <c r="E19" s="174" t="str">
        <f>'35 ACs for 2021'!D9</f>
        <v>Sat Porng</v>
      </c>
      <c r="F19" s="174" t="str">
        <f>'35 ACs for 2021'!E9</f>
        <v>Chhouk</v>
      </c>
      <c r="G19" s="174" t="str">
        <f>'35 ACs for 2021'!F9</f>
        <v>Kampot</v>
      </c>
      <c r="H19" s="174" t="s">
        <v>772</v>
      </c>
      <c r="I19" s="174">
        <v>431</v>
      </c>
      <c r="J19" s="174">
        <v>236</v>
      </c>
      <c r="K19" s="174">
        <v>8</v>
      </c>
      <c r="L19" s="174">
        <v>1</v>
      </c>
      <c r="M19" s="174" t="s">
        <v>587</v>
      </c>
      <c r="N19" s="175" t="s">
        <v>778</v>
      </c>
      <c r="O19" s="174">
        <v>1</v>
      </c>
      <c r="P19" s="176"/>
      <c r="Q19" s="176"/>
      <c r="R19" s="176"/>
      <c r="S19" s="185">
        <v>2021</v>
      </c>
      <c r="T19" s="200" t="str">
        <f>'35 ACs for 2021'!O9</f>
        <v>012 481 012</v>
      </c>
    </row>
    <row r="20" spans="1:20">
      <c r="A20" s="172">
        <v>6</v>
      </c>
      <c r="B20" s="173" t="s">
        <v>645</v>
      </c>
      <c r="C20" s="186" t="str">
        <f>'35 ACs for 2021'!B10</f>
        <v xml:space="preserve">Kporprun Kamnitthmey​ </v>
      </c>
      <c r="D20" s="174" t="str">
        <f>'35 ACs for 2021'!C10</f>
        <v>Kporp​ run</v>
      </c>
      <c r="E20" s="174" t="str">
        <f>'35 ACs for 2021'!D10</f>
        <v>Sre Cheng</v>
      </c>
      <c r="F20" s="174" t="str">
        <f>'35 ACs for 2021'!E10</f>
        <v>Chhum Kiri</v>
      </c>
      <c r="G20" s="174" t="str">
        <f>'35 ACs for 2021'!F10</f>
        <v>Kampot</v>
      </c>
      <c r="H20" s="205">
        <v>41710</v>
      </c>
      <c r="I20" s="174">
        <v>125</v>
      </c>
      <c r="J20" s="174">
        <v>96</v>
      </c>
      <c r="K20" s="174">
        <v>8</v>
      </c>
      <c r="L20" s="174">
        <v>3</v>
      </c>
      <c r="M20" s="174" t="s">
        <v>587</v>
      </c>
      <c r="N20" s="175" t="s">
        <v>779</v>
      </c>
      <c r="O20" s="174">
        <v>1</v>
      </c>
      <c r="P20" s="176"/>
      <c r="Q20" s="176"/>
      <c r="R20" s="176"/>
      <c r="S20" s="185">
        <v>2021</v>
      </c>
      <c r="T20" s="200" t="str">
        <f>'35 ACs for 2021'!O10</f>
        <v>099 44 22 68</v>
      </c>
    </row>
    <row r="21" spans="1:20">
      <c r="A21" s="172">
        <v>7</v>
      </c>
      <c r="B21" s="173" t="s">
        <v>646</v>
      </c>
      <c r="C21" s="186" t="str">
        <f>'35 ACs for 2021'!B11</f>
        <v>Rorb Roum Samaky Roung Roeung</v>
      </c>
      <c r="D21" s="174" t="str">
        <f>'35 ACs for 2021'!C11</f>
        <v>Thmei</v>
      </c>
      <c r="E21" s="174" t="str">
        <f>'35 ACs for 2021'!D11</f>
        <v>Thmei</v>
      </c>
      <c r="F21" s="174" t="str">
        <f>'35 ACs for 2021'!E11</f>
        <v>Tuek Chhou</v>
      </c>
      <c r="G21" s="174" t="str">
        <f>'35 ACs for 2021'!F11</f>
        <v>Kampot</v>
      </c>
      <c r="H21" s="174" t="s">
        <v>773</v>
      </c>
      <c r="I21" s="174">
        <v>100</v>
      </c>
      <c r="J21" s="174">
        <v>76</v>
      </c>
      <c r="K21" s="174">
        <v>8</v>
      </c>
      <c r="L21" s="174">
        <v>6</v>
      </c>
      <c r="M21" s="174" t="s">
        <v>587</v>
      </c>
      <c r="N21" s="175" t="s">
        <v>780</v>
      </c>
      <c r="O21" s="174">
        <v>1</v>
      </c>
      <c r="P21" s="176"/>
      <c r="Q21" s="176"/>
      <c r="R21" s="176"/>
      <c r="S21" s="185">
        <v>2021</v>
      </c>
      <c r="T21" s="200" t="str">
        <f>'35 ACs for 2021'!O11</f>
        <v>092 963 205</v>
      </c>
    </row>
    <row r="22" spans="1:20">
      <c r="A22" s="172">
        <v>8</v>
      </c>
      <c r="B22" s="173" t="s">
        <v>647</v>
      </c>
      <c r="C22" s="186" t="str">
        <f>'35 ACs for 2021'!B12</f>
        <v xml:space="preserve">Tuek Kraham Akphiwat ​Rik Chamroeun </v>
      </c>
      <c r="D22" s="174" t="str">
        <f>'35 ACs for 2021'!C12</f>
        <v>Tuek Kraham</v>
      </c>
      <c r="E22" s="174" t="str">
        <f>'35 ACs for 2021'!D12</f>
        <v>Kandal</v>
      </c>
      <c r="F22" s="174" t="str">
        <f>'35 ACs for 2021'!E12</f>
        <v>Tuek Chhou</v>
      </c>
      <c r="G22" s="174" t="str">
        <f>'35 ACs for 2021'!F12</f>
        <v>Kampot</v>
      </c>
      <c r="H22" s="174" t="s">
        <v>773</v>
      </c>
      <c r="I22" s="174">
        <v>92</v>
      </c>
      <c r="J22" s="174">
        <v>88</v>
      </c>
      <c r="K22" s="174">
        <v>8</v>
      </c>
      <c r="L22" s="174">
        <v>5</v>
      </c>
      <c r="M22" s="174" t="s">
        <v>587</v>
      </c>
      <c r="N22" s="175" t="s">
        <v>781</v>
      </c>
      <c r="O22" s="174">
        <v>1</v>
      </c>
      <c r="P22" s="176"/>
      <c r="Q22" s="176"/>
      <c r="R22" s="176"/>
      <c r="S22" s="185">
        <v>2021</v>
      </c>
      <c r="T22" s="200" t="str">
        <f>'35 ACs for 2021'!O12</f>
        <v>077 921 161</v>
      </c>
    </row>
    <row r="23" spans="1:20">
      <c r="A23" s="177"/>
      <c r="B23" s="289"/>
      <c r="C23" s="289"/>
      <c r="D23" s="289"/>
      <c r="E23" s="289"/>
      <c r="F23" s="290"/>
      <c r="G23" s="178">
        <f>COUNT(A15:A22)</f>
        <v>8</v>
      </c>
      <c r="H23" s="178"/>
      <c r="I23" s="178">
        <f t="shared" ref="I23:L23" si="4">SUM(I15:I22)</f>
        <v>1400</v>
      </c>
      <c r="J23" s="178">
        <f t="shared" si="4"/>
        <v>905</v>
      </c>
      <c r="K23" s="178">
        <f t="shared" si="4"/>
        <v>64</v>
      </c>
      <c r="L23" s="178">
        <f t="shared" si="4"/>
        <v>28</v>
      </c>
      <c r="M23" s="179"/>
      <c r="N23" s="180"/>
      <c r="O23" s="178">
        <f>COUNT(O15:O22)</f>
        <v>5</v>
      </c>
      <c r="P23" s="178">
        <f>COUNT(P15:P22)</f>
        <v>3</v>
      </c>
      <c r="Q23" s="178">
        <f>COUNT(Q15:Q22)</f>
        <v>0</v>
      </c>
      <c r="R23" s="178">
        <f>COUNT(R15:R22)</f>
        <v>0</v>
      </c>
      <c r="S23" s="176"/>
      <c r="T23" s="176"/>
    </row>
    <row r="24" spans="1:20" ht="20.45" customHeight="1">
      <c r="A24" s="321" t="s">
        <v>573</v>
      </c>
      <c r="B24" s="322"/>
      <c r="C24" s="323"/>
      <c r="D24" s="323"/>
      <c r="E24" s="323"/>
      <c r="F24" s="323"/>
      <c r="G24" s="217">
        <f>G27+G30</f>
        <v>4</v>
      </c>
      <c r="H24" s="217"/>
      <c r="I24" s="217">
        <f t="shared" ref="I24:R24" si="5">I27+I30</f>
        <v>283</v>
      </c>
      <c r="J24" s="217">
        <f t="shared" si="5"/>
        <v>162</v>
      </c>
      <c r="K24" s="217">
        <f t="shared" si="5"/>
        <v>33</v>
      </c>
      <c r="L24" s="217">
        <f t="shared" si="5"/>
        <v>6</v>
      </c>
      <c r="M24" s="217"/>
      <c r="N24" s="217"/>
      <c r="O24" s="217">
        <f t="shared" si="5"/>
        <v>4</v>
      </c>
      <c r="P24" s="217">
        <f t="shared" si="5"/>
        <v>0</v>
      </c>
      <c r="Q24" s="217">
        <f t="shared" si="5"/>
        <v>0</v>
      </c>
      <c r="R24" s="217">
        <f t="shared" si="5"/>
        <v>0</v>
      </c>
      <c r="S24" s="216"/>
      <c r="T24" s="219"/>
    </row>
    <row r="25" spans="1:20" ht="51">
      <c r="A25" s="176">
        <v>1</v>
      </c>
      <c r="B25" s="187" t="s">
        <v>218</v>
      </c>
      <c r="C25" s="174" t="s">
        <v>219</v>
      </c>
      <c r="D25" s="174" t="s">
        <v>220</v>
      </c>
      <c r="E25" s="174" t="s">
        <v>221</v>
      </c>
      <c r="F25" s="174" t="s">
        <v>222</v>
      </c>
      <c r="G25" s="174" t="s">
        <v>15</v>
      </c>
      <c r="H25" s="205">
        <v>41710</v>
      </c>
      <c r="I25" s="174">
        <v>109</v>
      </c>
      <c r="J25" s="174">
        <v>70</v>
      </c>
      <c r="K25" s="174">
        <v>8</v>
      </c>
      <c r="L25" s="174">
        <v>2</v>
      </c>
      <c r="M25" s="188" t="s">
        <v>223</v>
      </c>
      <c r="N25" s="189" t="s">
        <v>25</v>
      </c>
      <c r="O25" s="176">
        <v>1</v>
      </c>
      <c r="P25" s="176"/>
      <c r="Q25" s="176"/>
      <c r="R25" s="176"/>
      <c r="S25" s="176">
        <v>2022</v>
      </c>
      <c r="T25" s="209" t="s">
        <v>224</v>
      </c>
    </row>
    <row r="26" spans="1:20" ht="76.5">
      <c r="A26" s="176">
        <v>2</v>
      </c>
      <c r="B26" s="190" t="s">
        <v>225</v>
      </c>
      <c r="C26" s="174" t="s">
        <v>226</v>
      </c>
      <c r="D26" s="174" t="s">
        <v>817</v>
      </c>
      <c r="E26" s="174" t="s">
        <v>228</v>
      </c>
      <c r="F26" s="174" t="s">
        <v>229</v>
      </c>
      <c r="G26" s="174" t="s">
        <v>15</v>
      </c>
      <c r="H26" s="205">
        <v>43134</v>
      </c>
      <c r="I26" s="174">
        <v>40</v>
      </c>
      <c r="J26" s="174">
        <v>18</v>
      </c>
      <c r="K26" s="174">
        <v>8</v>
      </c>
      <c r="L26" s="174">
        <v>2</v>
      </c>
      <c r="M26" s="174" t="s">
        <v>230</v>
      </c>
      <c r="N26" s="175" t="s">
        <v>174</v>
      </c>
      <c r="O26" s="174">
        <v>1</v>
      </c>
      <c r="P26" s="176"/>
      <c r="Q26" s="176"/>
      <c r="R26" s="176"/>
      <c r="S26" s="176">
        <v>2022</v>
      </c>
      <c r="T26" s="209" t="s">
        <v>231</v>
      </c>
    </row>
    <row r="27" spans="1:20">
      <c r="A27" s="177"/>
      <c r="B27" s="297" t="s">
        <v>650</v>
      </c>
      <c r="C27" s="298"/>
      <c r="D27" s="298"/>
      <c r="E27" s="298"/>
      <c r="F27" s="298"/>
      <c r="G27" s="178">
        <f>COUNT(A25:A26)</f>
        <v>2</v>
      </c>
      <c r="H27" s="178"/>
      <c r="I27" s="178">
        <f t="shared" ref="I27:L27" si="6">SUM(I25:I26)</f>
        <v>149</v>
      </c>
      <c r="J27" s="178">
        <f t="shared" si="6"/>
        <v>88</v>
      </c>
      <c r="K27" s="178">
        <f t="shared" si="6"/>
        <v>16</v>
      </c>
      <c r="L27" s="178">
        <f t="shared" si="6"/>
        <v>4</v>
      </c>
      <c r="M27" s="179"/>
      <c r="N27" s="180"/>
      <c r="O27" s="178">
        <f>COUNT(O25:O26)</f>
        <v>2</v>
      </c>
      <c r="P27" s="178">
        <f t="shared" ref="P27:R27" si="7">COUNT(P25:P26)</f>
        <v>0</v>
      </c>
      <c r="Q27" s="178">
        <f t="shared" si="7"/>
        <v>0</v>
      </c>
      <c r="R27" s="178">
        <f t="shared" si="7"/>
        <v>0</v>
      </c>
      <c r="S27" s="176"/>
      <c r="T27" s="209"/>
    </row>
    <row r="28" spans="1:20" ht="76.5">
      <c r="A28" s="176">
        <v>1</v>
      </c>
      <c r="B28" s="190" t="str">
        <f>'19 ACs for 2023'!B15</f>
        <v>ស.ក ពញាអង្គរចំរើនជ័យ</v>
      </c>
      <c r="C28" s="190" t="str">
        <f>'19 ACs for 2023'!C15</f>
        <v xml:space="preserve"> Ponhea Angkor 
Chamroeun Chey AC</v>
      </c>
      <c r="D28" s="190" t="str">
        <f>'19 ACs for 2023'!D15</f>
        <v>ពញាអង្គរ
 Ponhea Ang</v>
      </c>
      <c r="E28" s="190" t="str">
        <f>'19 ACs for 2023'!E15</f>
        <v>វត្តអង្គខាងជើង
 Wat Ang Khang Cheng</v>
      </c>
      <c r="F28" s="190" t="str">
        <f>'19 ACs for 2023'!F15</f>
        <v>បន្ទាយមាស
Banteay Meas</v>
      </c>
      <c r="G28" s="190" t="str">
        <f>'19 ACs for 2023'!G15</f>
        <v>កំពត
Kampot</v>
      </c>
      <c r="H28" s="174" t="s">
        <v>621</v>
      </c>
      <c r="I28" s="174">
        <v>94</v>
      </c>
      <c r="J28" s="174">
        <v>49</v>
      </c>
      <c r="K28" s="174">
        <v>9</v>
      </c>
      <c r="L28" s="174">
        <v>1</v>
      </c>
      <c r="M28" s="174" t="str">
        <f>'19 ACs for 2023'!H15</f>
        <v>X=449544
Y=1188777</v>
      </c>
      <c r="N28" s="174" t="str">
        <f>'19 ACs for 2023'!I15</f>
        <v>26X35m</v>
      </c>
      <c r="O28" s="174">
        <v>1</v>
      </c>
      <c r="P28" s="174"/>
      <c r="Q28" s="176"/>
      <c r="R28" s="176"/>
      <c r="S28" s="176">
        <v>2022</v>
      </c>
      <c r="T28" s="211" t="str">
        <f>'19 ACs for 2023'!M15</f>
        <v>076 9166 268
097 9166268</v>
      </c>
    </row>
    <row r="29" spans="1:20" ht="51">
      <c r="A29" s="176">
        <v>2</v>
      </c>
      <c r="B29" s="190" t="str">
        <f>'19 ACs for 2023'!B16</f>
        <v>ស.ក សាមគ្គីបៃតង</v>
      </c>
      <c r="C29" s="190" t="str">
        <f>'19 ACs for 2023'!C16</f>
        <v xml:space="preserve"> Samaky Baitang AC</v>
      </c>
      <c r="D29" s="190" t="str">
        <f>'19 ACs for 2023'!D16</f>
        <v>តាភុល
Tapul</v>
      </c>
      <c r="E29" s="190" t="str">
        <f>'19 ACs for 2023'!E16</f>
        <v>ស្នាយអញ្ចឹត
Sny Anchet</v>
      </c>
      <c r="F29" s="190" t="str">
        <f>'19 ACs for 2023'!F16</f>
        <v>ជុំគិរី
Chhum Kiri</v>
      </c>
      <c r="G29" s="190" t="str">
        <f>'19 ACs for 2023'!G16</f>
        <v>កំពត
Kampot</v>
      </c>
      <c r="H29" s="174" t="s">
        <v>622</v>
      </c>
      <c r="I29" s="174">
        <v>40</v>
      </c>
      <c r="J29" s="174">
        <v>25</v>
      </c>
      <c r="K29" s="174">
        <v>8</v>
      </c>
      <c r="L29" s="174">
        <v>1</v>
      </c>
      <c r="M29" s="174" t="str">
        <f>'19 ACs for 2023'!H16</f>
        <v>X=437038
Y=1209113</v>
      </c>
      <c r="N29" s="174" t="str">
        <f>'19 ACs for 2023'!I16</f>
        <v>26X35m</v>
      </c>
      <c r="O29" s="174">
        <v>1</v>
      </c>
      <c r="P29" s="174"/>
      <c r="Q29" s="176"/>
      <c r="R29" s="176"/>
      <c r="S29" s="176">
        <v>2022</v>
      </c>
      <c r="T29" s="211" t="str">
        <f>'19 ACs for 2023'!M16</f>
        <v>069 600 981</v>
      </c>
    </row>
    <row r="30" spans="1:20">
      <c r="A30" s="297" t="s">
        <v>649</v>
      </c>
      <c r="B30" s="298"/>
      <c r="C30" s="298"/>
      <c r="D30" s="298"/>
      <c r="E30" s="298"/>
      <c r="F30" s="304"/>
      <c r="G30" s="178">
        <f>COUNT(A28:A29)</f>
        <v>2</v>
      </c>
      <c r="H30" s="178"/>
      <c r="I30" s="178">
        <f>SUM(I28:I29)</f>
        <v>134</v>
      </c>
      <c r="J30" s="178">
        <f t="shared" ref="J30:L30" si="8">SUM(J28:J29)</f>
        <v>74</v>
      </c>
      <c r="K30" s="178">
        <f t="shared" si="8"/>
        <v>17</v>
      </c>
      <c r="L30" s="178">
        <f t="shared" si="8"/>
        <v>2</v>
      </c>
      <c r="M30" s="178"/>
      <c r="N30" s="178"/>
      <c r="O30" s="178">
        <f t="shared" ref="O30" si="9">COUNT(I28:I29)</f>
        <v>2</v>
      </c>
      <c r="P30" s="178">
        <f>COUNT(P28:P29)</f>
        <v>0</v>
      </c>
      <c r="Q30" s="178">
        <f t="shared" ref="Q30:R30" si="10">COUNT(Q28:Q29)</f>
        <v>0</v>
      </c>
      <c r="R30" s="178">
        <f t="shared" si="10"/>
        <v>0</v>
      </c>
      <c r="S30" s="176"/>
      <c r="T30" s="211"/>
    </row>
    <row r="31" spans="1:20" ht="76.5">
      <c r="A31" s="176">
        <v>1</v>
      </c>
      <c r="B31" s="190" t="str">
        <f>'19 ACs for 2023'!B13</f>
        <v>ស.ក ព្រៃតាព្រឹតមានជ័យ</v>
      </c>
      <c r="C31" s="190" t="str">
        <f>'19 ACs for 2023'!C13</f>
        <v xml:space="preserve"> Prey Ta Priek Mean
 Chey AC</v>
      </c>
      <c r="D31" s="190" t="str">
        <f>'19 ACs for 2023'!D13</f>
        <v>ព្រៃតាព្រឹត
 Prey Ta Priek</v>
      </c>
      <c r="E31" s="190" t="str">
        <f>'19 ACs for 2023'!E13</f>
        <v>ស្តេចគង់ខាងលិច
Sdach Kung Khang Leach</v>
      </c>
      <c r="F31" s="190" t="str">
        <f>'19 ACs for 2023'!F13</f>
        <v>បន្ទាយមាស
Banteay Meas</v>
      </c>
      <c r="G31" s="190" t="str">
        <f>'19 ACs for 2023'!G13</f>
        <v>កំពត
Kampot</v>
      </c>
      <c r="H31" s="174">
        <v>2018</v>
      </c>
      <c r="I31" s="174">
        <v>50</v>
      </c>
      <c r="J31" s="174">
        <v>17</v>
      </c>
      <c r="K31" s="174">
        <v>10</v>
      </c>
      <c r="L31" s="174">
        <v>2</v>
      </c>
      <c r="M31" s="174" t="str">
        <f>'19 ACs for 2023'!H13</f>
        <v>X=448462
Y=1175580</v>
      </c>
      <c r="N31" s="174" t="str">
        <f>'19 ACs for 2023'!I13</f>
        <v>26X35m</v>
      </c>
      <c r="O31" s="174">
        <v>1</v>
      </c>
      <c r="P31" s="174"/>
      <c r="Q31" s="176"/>
      <c r="R31" s="176"/>
      <c r="S31" s="176">
        <v>2023</v>
      </c>
      <c r="T31" s="211" t="str">
        <f>'19 ACs for 2023'!M13</f>
        <v>071 5696 006
088 73 76 434</v>
      </c>
    </row>
    <row r="32" spans="1:20" ht="51">
      <c r="A32" s="176">
        <v>2</v>
      </c>
      <c r="B32" s="190" t="str">
        <f>'19 ACs for 2023'!B14</f>
        <v>ស.ក រំដួលសរីរាង្គតារាជ</v>
      </c>
      <c r="C32" s="190" t="str">
        <f>'19 ACs for 2023'!C14</f>
        <v>​ Ramdoul Sereyreag
 Tarech AC</v>
      </c>
      <c r="D32" s="190" t="str">
        <f>'19 ACs for 2023'!D14</f>
        <v>តារាជ
Tarech</v>
      </c>
      <c r="E32" s="190" t="str">
        <f>'19 ACs for 2023'!E14</f>
        <v>ត្រពាំងរាំង
Trapeang Reang</v>
      </c>
      <c r="F32" s="190" t="str">
        <f>'19 ACs for 2023'!F14</f>
        <v>ជុំគិរី
Chhum Kiri</v>
      </c>
      <c r="G32" s="190" t="str">
        <f>'19 ACs for 2023'!G14</f>
        <v>កំពត
Kampot</v>
      </c>
      <c r="H32" s="174" t="s">
        <v>623</v>
      </c>
      <c r="I32" s="174">
        <v>162</v>
      </c>
      <c r="J32" s="174">
        <v>133</v>
      </c>
      <c r="K32" s="174">
        <v>8</v>
      </c>
      <c r="L32" s="174">
        <v>6</v>
      </c>
      <c r="M32" s="174" t="str">
        <f>'19 ACs for 2023'!H14</f>
        <v>X=436162
Y=1208014</v>
      </c>
      <c r="N32" s="174" t="str">
        <f>'19 ACs for 2023'!I14</f>
        <v>26X35m</v>
      </c>
      <c r="O32" s="174"/>
      <c r="P32" s="174">
        <v>1</v>
      </c>
      <c r="Q32" s="176"/>
      <c r="R32" s="176"/>
      <c r="S32" s="176">
        <v>2023</v>
      </c>
      <c r="T32" s="211" t="str">
        <f>'19 ACs for 2023'!M14</f>
        <v>O12 488 728</v>
      </c>
    </row>
    <row r="33" spans="1:46" ht="76.5">
      <c r="A33" s="176">
        <v>3</v>
      </c>
      <c r="B33" s="190" t="str">
        <f>'19 ACs for 2023'!B17</f>
        <v>ស.ក លំទំពូងសាមគ្គី
មានជ័យ</v>
      </c>
      <c r="C33" s="190" t="str">
        <f>'19 ACs for 2023'!C17</f>
        <v xml:space="preserve"> Lomtumpong Samaki Mean​​ Chey AC</v>
      </c>
      <c r="D33" s="190" t="str">
        <f>'19 ACs for 2023'!D17</f>
        <v>លំទំពូង
 Lomtumpong</v>
      </c>
      <c r="E33" s="190" t="str">
        <f>'19 ACs for 2023'!E17</f>
        <v>បន្ទាយមាសខាងលិច
Banteay Meas Khang Lech</v>
      </c>
      <c r="F33" s="190" t="str">
        <f>'19 ACs for 2023'!F17</f>
        <v>បន្ទាយមាស
Banteay Meas</v>
      </c>
      <c r="G33" s="190" t="str">
        <f>'19 ACs for 2023'!G17</f>
        <v>កំពត
Kampot</v>
      </c>
      <c r="H33" s="174">
        <v>2024</v>
      </c>
      <c r="I33" s="174">
        <v>38</v>
      </c>
      <c r="J33" s="174">
        <v>28</v>
      </c>
      <c r="K33" s="174">
        <v>8</v>
      </c>
      <c r="L33" s="174">
        <v>3</v>
      </c>
      <c r="M33" s="174" t="str">
        <f>'19 ACs for 2023'!H17</f>
        <v>X=460347
Y=1179793</v>
      </c>
      <c r="N33" s="174" t="str">
        <f>'19 ACs for 2023'!I17</f>
        <v>22X35m</v>
      </c>
      <c r="O33" s="174">
        <v>1</v>
      </c>
      <c r="P33" s="174"/>
      <c r="Q33" s="176"/>
      <c r="R33" s="176"/>
      <c r="S33" s="176">
        <v>2023</v>
      </c>
      <c r="T33" s="211" t="str">
        <f>'19 ACs for 2023'!M17</f>
        <v>086 748966
071 4341 085</v>
      </c>
    </row>
    <row r="34" spans="1:46">
      <c r="A34" s="299" t="s">
        <v>651</v>
      </c>
      <c r="B34" s="300"/>
      <c r="C34" s="300"/>
      <c r="D34" s="300"/>
      <c r="E34" s="300"/>
      <c r="F34" s="301"/>
      <c r="G34" s="218">
        <f>COUNT(A31:A33)</f>
        <v>3</v>
      </c>
      <c r="H34" s="218"/>
      <c r="I34" s="218">
        <f>SUM(I31:I33)</f>
        <v>250</v>
      </c>
      <c r="J34" s="218">
        <f t="shared" ref="J34:L34" si="11">SUM(J31:J33)</f>
        <v>178</v>
      </c>
      <c r="K34" s="218">
        <f t="shared" si="11"/>
        <v>26</v>
      </c>
      <c r="L34" s="218">
        <f t="shared" si="11"/>
        <v>11</v>
      </c>
      <c r="M34" s="220"/>
      <c r="N34" s="220"/>
      <c r="O34" s="218">
        <f>COUNT(O31:O33)</f>
        <v>2</v>
      </c>
      <c r="P34" s="218">
        <f>COUNT(P31:P33)</f>
        <v>1</v>
      </c>
      <c r="Q34" s="218">
        <f>COUNT(Q31:Q33)</f>
        <v>0</v>
      </c>
      <c r="R34" s="218">
        <f>COUNT(R31:R33)</f>
        <v>0</v>
      </c>
      <c r="S34" s="178"/>
      <c r="T34" s="174"/>
    </row>
    <row r="35" spans="1:46" ht="20.45" customHeight="1">
      <c r="A35" s="283" t="s">
        <v>589</v>
      </c>
      <c r="B35" s="284"/>
      <c r="C35" s="284"/>
      <c r="D35" s="284"/>
      <c r="E35" s="284"/>
      <c r="F35" s="284"/>
      <c r="G35" s="191">
        <f>SUM(G7,G14,G24,G34)</f>
        <v>20</v>
      </c>
      <c r="H35" s="191">
        <f t="shared" ref="H35:R35" si="12">SUM(H7,H14,H24,H34)</f>
        <v>0</v>
      </c>
      <c r="I35" s="191">
        <f t="shared" si="12"/>
        <v>2753</v>
      </c>
      <c r="J35" s="191">
        <f t="shared" si="12"/>
        <v>1710</v>
      </c>
      <c r="K35" s="191">
        <f t="shared" si="12"/>
        <v>161</v>
      </c>
      <c r="L35" s="191">
        <f t="shared" si="12"/>
        <v>61</v>
      </c>
      <c r="M35" s="191"/>
      <c r="N35" s="191"/>
      <c r="O35" s="191">
        <f t="shared" si="12"/>
        <v>15</v>
      </c>
      <c r="P35" s="191">
        <f t="shared" si="12"/>
        <v>5</v>
      </c>
      <c r="Q35" s="191">
        <f t="shared" si="12"/>
        <v>0</v>
      </c>
      <c r="R35" s="191">
        <f t="shared" si="12"/>
        <v>0</v>
      </c>
      <c r="S35" s="191"/>
      <c r="T35" s="176"/>
    </row>
    <row r="36" spans="1:46" ht="20.45" customHeight="1">
      <c r="A36" s="302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3"/>
    </row>
    <row r="37" spans="1:46" ht="20.45" customHeight="1">
      <c r="A37" s="292" t="s">
        <v>13</v>
      </c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3"/>
    </row>
    <row r="38" spans="1:46" ht="34.5" customHeight="1">
      <c r="A38" s="285" t="s">
        <v>2</v>
      </c>
      <c r="B38" s="286" t="s">
        <v>159</v>
      </c>
      <c r="C38" s="285" t="s">
        <v>3</v>
      </c>
      <c r="D38" s="286" t="s">
        <v>575</v>
      </c>
      <c r="E38" s="286"/>
      <c r="F38" s="286"/>
      <c r="G38" s="286"/>
      <c r="H38" s="294" t="s">
        <v>412</v>
      </c>
      <c r="I38" s="295" t="s">
        <v>413</v>
      </c>
      <c r="J38" s="295"/>
      <c r="K38" s="295" t="s">
        <v>414</v>
      </c>
      <c r="L38" s="295"/>
      <c r="M38" s="287" t="s">
        <v>160</v>
      </c>
      <c r="N38" s="287" t="s">
        <v>161</v>
      </c>
      <c r="O38" s="287" t="s">
        <v>8</v>
      </c>
      <c r="P38" s="287" t="s">
        <v>162</v>
      </c>
      <c r="Q38" s="287" t="s">
        <v>588</v>
      </c>
      <c r="R38" s="287" t="s">
        <v>598</v>
      </c>
      <c r="S38" s="169" t="s">
        <v>619</v>
      </c>
      <c r="T38" s="287" t="s">
        <v>21</v>
      </c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</row>
    <row r="39" spans="1:46" ht="53.1" customHeight="1">
      <c r="A39" s="285"/>
      <c r="B39" s="286"/>
      <c r="C39" s="285"/>
      <c r="D39" s="168" t="s">
        <v>4</v>
      </c>
      <c r="E39" s="168" t="s">
        <v>5</v>
      </c>
      <c r="F39" s="168" t="s">
        <v>6</v>
      </c>
      <c r="G39" s="168" t="s">
        <v>7</v>
      </c>
      <c r="H39" s="294"/>
      <c r="I39" s="168" t="s">
        <v>436</v>
      </c>
      <c r="J39" s="170" t="s">
        <v>437</v>
      </c>
      <c r="K39" s="168" t="s">
        <v>436</v>
      </c>
      <c r="L39" s="170" t="s">
        <v>437</v>
      </c>
      <c r="M39" s="288"/>
      <c r="N39" s="288"/>
      <c r="O39" s="288"/>
      <c r="P39" s="288"/>
      <c r="Q39" s="288"/>
      <c r="R39" s="288"/>
      <c r="S39" s="171" t="s">
        <v>620</v>
      </c>
      <c r="T39" s="288"/>
    </row>
    <row r="40" spans="1:46" ht="24" customHeight="1">
      <c r="A40" s="321" t="s">
        <v>591</v>
      </c>
      <c r="B40" s="322"/>
      <c r="C40" s="323"/>
      <c r="D40" s="323"/>
      <c r="E40" s="323"/>
      <c r="F40" s="323"/>
      <c r="G40" s="217">
        <f>G46</f>
        <v>5</v>
      </c>
      <c r="H40" s="217"/>
      <c r="I40" s="217">
        <f t="shared" ref="I40:R40" si="13">I46</f>
        <v>820</v>
      </c>
      <c r="J40" s="217">
        <f t="shared" si="13"/>
        <v>465</v>
      </c>
      <c r="K40" s="217">
        <f t="shared" si="13"/>
        <v>38</v>
      </c>
      <c r="L40" s="217">
        <f t="shared" si="13"/>
        <v>16</v>
      </c>
      <c r="M40" s="217"/>
      <c r="N40" s="217"/>
      <c r="O40" s="217">
        <f t="shared" si="13"/>
        <v>3</v>
      </c>
      <c r="P40" s="217">
        <f t="shared" si="13"/>
        <v>2</v>
      </c>
      <c r="Q40" s="217">
        <f t="shared" si="13"/>
        <v>0</v>
      </c>
      <c r="R40" s="217">
        <f t="shared" si="13"/>
        <v>0</v>
      </c>
      <c r="S40" s="213"/>
      <c r="T40" s="214"/>
    </row>
    <row r="41" spans="1:46" ht="21" customHeight="1">
      <c r="A41" s="176">
        <v>1</v>
      </c>
      <c r="B41" s="190" t="s">
        <v>652</v>
      </c>
      <c r="C41" s="192" t="str">
        <f>'20 ACs for 2020'!B16</f>
        <v xml:space="preserve">Trapaing Kra Nhoung  </v>
      </c>
      <c r="D41" s="203" t="s">
        <v>705</v>
      </c>
      <c r="E41" s="203" t="s">
        <v>705</v>
      </c>
      <c r="F41" s="203" t="s">
        <v>706</v>
      </c>
      <c r="G41" s="174" t="s">
        <v>303</v>
      </c>
      <c r="H41" s="174" t="str">
        <f>'20 ACs for 2020'!F10</f>
        <v>July 16, 2012</v>
      </c>
      <c r="I41" s="174">
        <f>'20 ACs for 2020'!G10</f>
        <v>331</v>
      </c>
      <c r="J41" s="174">
        <f>'20 ACs for 2020'!H10</f>
        <v>186</v>
      </c>
      <c r="K41" s="174">
        <f>'20 ACs for 2020'!I10</f>
        <v>8</v>
      </c>
      <c r="L41" s="174">
        <f>'20 ACs for 2020'!J10</f>
        <v>4</v>
      </c>
      <c r="M41" s="174" t="s">
        <v>587</v>
      </c>
      <c r="N41" s="174" t="s">
        <v>481</v>
      </c>
      <c r="O41" s="176">
        <v>1</v>
      </c>
      <c r="P41" s="176"/>
      <c r="Q41" s="176"/>
      <c r="R41" s="176"/>
      <c r="S41" s="176">
        <v>2020</v>
      </c>
      <c r="T41" s="209" t="s">
        <v>738</v>
      </c>
    </row>
    <row r="42" spans="1:46" ht="21" customHeight="1">
      <c r="A42" s="176">
        <v>2</v>
      </c>
      <c r="B42" s="190" t="s">
        <v>653</v>
      </c>
      <c r="C42" s="192" t="str">
        <f>'20 ACs for 2020'!B17</f>
        <v xml:space="preserve">Samaky Trapaing Kralanh  </v>
      </c>
      <c r="D42" s="203" t="s">
        <v>483</v>
      </c>
      <c r="E42" s="203" t="s">
        <v>707</v>
      </c>
      <c r="F42" s="203" t="s">
        <v>706</v>
      </c>
      <c r="G42" s="174" t="s">
        <v>303</v>
      </c>
      <c r="H42" s="174" t="str">
        <f>'20 ACs for 2020'!F11</f>
        <v>Feb 3, 2014</v>
      </c>
      <c r="I42" s="174">
        <f>'20 ACs for 2020'!G11</f>
        <v>110</v>
      </c>
      <c r="J42" s="174">
        <f>'20 ACs for 2020'!H11</f>
        <v>70</v>
      </c>
      <c r="K42" s="174">
        <f>'20 ACs for 2020'!I11</f>
        <v>8</v>
      </c>
      <c r="L42" s="174">
        <f>'20 ACs for 2020'!J11</f>
        <v>3</v>
      </c>
      <c r="M42" s="174" t="s">
        <v>587</v>
      </c>
      <c r="N42" s="174" t="s">
        <v>485</v>
      </c>
      <c r="O42" s="176">
        <v>1</v>
      </c>
      <c r="P42" s="176"/>
      <c r="Q42" s="176"/>
      <c r="R42" s="176"/>
      <c r="S42" s="176">
        <v>2020</v>
      </c>
      <c r="T42" s="209" t="s">
        <v>739</v>
      </c>
    </row>
    <row r="43" spans="1:46" ht="21" customHeight="1">
      <c r="A43" s="176">
        <v>3</v>
      </c>
      <c r="B43" s="190" t="s">
        <v>654</v>
      </c>
      <c r="C43" s="192" t="str">
        <f>'20 ACs for 2020'!B18</f>
        <v>Kampeng Sok Sen Sambo</v>
      </c>
      <c r="D43" s="203" t="s">
        <v>708</v>
      </c>
      <c r="E43" s="203" t="s">
        <v>488</v>
      </c>
      <c r="F43" s="203" t="s">
        <v>709</v>
      </c>
      <c r="G43" s="174" t="s">
        <v>303</v>
      </c>
      <c r="H43" s="174" t="str">
        <f>'20 ACs for 2020'!F12</f>
        <v>Feb 3, 2010</v>
      </c>
      <c r="I43" s="174">
        <f>'20 ACs for 2020'!G12</f>
        <v>190</v>
      </c>
      <c r="J43" s="174">
        <f>'20 ACs for 2020'!H12</f>
        <v>85</v>
      </c>
      <c r="K43" s="174">
        <f>'20 ACs for 2020'!I12</f>
        <v>8</v>
      </c>
      <c r="L43" s="174">
        <f>'20 ACs for 2020'!J12</f>
        <v>4</v>
      </c>
      <c r="M43" s="174" t="s">
        <v>587</v>
      </c>
      <c r="N43" s="174" t="s">
        <v>490</v>
      </c>
      <c r="O43" s="176"/>
      <c r="P43" s="176">
        <v>1</v>
      </c>
      <c r="Q43" s="176"/>
      <c r="R43" s="176"/>
      <c r="S43" s="176">
        <v>2020</v>
      </c>
      <c r="T43" s="209" t="s">
        <v>740</v>
      </c>
    </row>
    <row r="44" spans="1:46" ht="21" customHeight="1">
      <c r="A44" s="176">
        <v>4</v>
      </c>
      <c r="B44" s="190" t="s">
        <v>655</v>
      </c>
      <c r="C44" s="192" t="str">
        <f>'20 ACs for 2020'!B19</f>
        <v xml:space="preserve">Sdok Sdorm </v>
      </c>
      <c r="D44" s="203" t="s">
        <v>710</v>
      </c>
      <c r="E44" s="203" t="s">
        <v>711</v>
      </c>
      <c r="F44" s="203" t="s">
        <v>712</v>
      </c>
      <c r="G44" s="174" t="s">
        <v>303</v>
      </c>
      <c r="H44" s="174" t="str">
        <f>'20 ACs for 2020'!F13</f>
        <v>Jun 6, 2013</v>
      </c>
      <c r="I44" s="174">
        <f>'20 ACs for 2020'!G13</f>
        <v>129</v>
      </c>
      <c r="J44" s="174">
        <f>'20 ACs for 2020'!H13</f>
        <v>100</v>
      </c>
      <c r="K44" s="174">
        <f>'20 ACs for 2020'!I13</f>
        <v>6</v>
      </c>
      <c r="L44" s="174">
        <f>'20 ACs for 2020'!J13</f>
        <v>4</v>
      </c>
      <c r="M44" s="174" t="s">
        <v>587</v>
      </c>
      <c r="N44" s="174" t="s">
        <v>498</v>
      </c>
      <c r="O44" s="176">
        <v>1</v>
      </c>
      <c r="P44" s="176"/>
      <c r="Q44" s="176"/>
      <c r="R44" s="176"/>
      <c r="S44" s="176">
        <v>2020</v>
      </c>
      <c r="T44" s="209" t="s">
        <v>741</v>
      </c>
    </row>
    <row r="45" spans="1:46" ht="21" customHeight="1">
      <c r="A45" s="176">
        <v>5</v>
      </c>
      <c r="B45" s="190" t="s">
        <v>656</v>
      </c>
      <c r="C45" s="192" t="str">
        <f>'20 ACs for 2020'!B20</f>
        <v xml:space="preserve">Stoeung SlaKou </v>
      </c>
      <c r="D45" s="204" t="s">
        <v>713</v>
      </c>
      <c r="E45" s="204" t="s">
        <v>714</v>
      </c>
      <c r="F45" s="204" t="s">
        <v>715</v>
      </c>
      <c r="G45" s="174" t="s">
        <v>303</v>
      </c>
      <c r="H45" s="174" t="str">
        <f>'20 ACs for 2020'!F14</f>
        <v>Dec 19, 2017</v>
      </c>
      <c r="I45" s="174">
        <f>'20 ACs for 2020'!G14</f>
        <v>60</v>
      </c>
      <c r="J45" s="174">
        <f>'20 ACs for 2020'!H14</f>
        <v>24</v>
      </c>
      <c r="K45" s="174">
        <f>'20 ACs for 2020'!I14</f>
        <v>8</v>
      </c>
      <c r="L45" s="174">
        <f>'20 ACs for 2020'!J14</f>
        <v>1</v>
      </c>
      <c r="M45" s="174" t="s">
        <v>587</v>
      </c>
      <c r="N45" s="174" t="s">
        <v>504</v>
      </c>
      <c r="O45" s="176"/>
      <c r="P45" s="176">
        <v>1</v>
      </c>
      <c r="Q45" s="176"/>
      <c r="R45" s="176"/>
      <c r="S45" s="176">
        <v>2020</v>
      </c>
      <c r="T45" s="209" t="s">
        <v>742</v>
      </c>
    </row>
    <row r="46" spans="1:46" ht="21" customHeight="1">
      <c r="A46" s="176"/>
      <c r="B46" s="305"/>
      <c r="C46" s="306"/>
      <c r="D46" s="306"/>
      <c r="E46" s="306"/>
      <c r="F46" s="307"/>
      <c r="G46" s="178">
        <f>COUNT(A41:A45)</f>
        <v>5</v>
      </c>
      <c r="H46" s="178"/>
      <c r="I46" s="178">
        <f>SUM(I41:I45)</f>
        <v>820</v>
      </c>
      <c r="J46" s="178">
        <f t="shared" ref="J46:L46" si="14">SUM(J41:J45)</f>
        <v>465</v>
      </c>
      <c r="K46" s="178">
        <f t="shared" si="14"/>
        <v>38</v>
      </c>
      <c r="L46" s="178">
        <f t="shared" si="14"/>
        <v>16</v>
      </c>
      <c r="M46" s="178"/>
      <c r="N46" s="193"/>
      <c r="O46" s="194">
        <f>COUNT(O41:O45)</f>
        <v>3</v>
      </c>
      <c r="P46" s="194">
        <f>COUNT(P41:P45)</f>
        <v>2</v>
      </c>
      <c r="Q46" s="194"/>
      <c r="R46" s="194"/>
      <c r="S46" s="194"/>
      <c r="T46" s="194"/>
    </row>
    <row r="47" spans="1:46" ht="21" customHeight="1">
      <c r="A47" s="321" t="s">
        <v>592</v>
      </c>
      <c r="B47" s="322"/>
      <c r="C47" s="323"/>
      <c r="D47" s="323"/>
      <c r="E47" s="323"/>
      <c r="F47" s="323"/>
      <c r="G47" s="217">
        <f>G61</f>
        <v>13</v>
      </c>
      <c r="H47" s="217"/>
      <c r="I47" s="217">
        <f t="shared" ref="I47:R47" si="15">I61</f>
        <v>1910</v>
      </c>
      <c r="J47" s="217">
        <f t="shared" si="15"/>
        <v>1181</v>
      </c>
      <c r="K47" s="217">
        <f t="shared" si="15"/>
        <v>104</v>
      </c>
      <c r="L47" s="217">
        <f t="shared" si="15"/>
        <v>29</v>
      </c>
      <c r="M47" s="217"/>
      <c r="N47" s="217"/>
      <c r="O47" s="217">
        <f t="shared" si="15"/>
        <v>8</v>
      </c>
      <c r="P47" s="217">
        <f t="shared" si="15"/>
        <v>5</v>
      </c>
      <c r="Q47" s="217">
        <f t="shared" si="15"/>
        <v>0</v>
      </c>
      <c r="R47" s="217">
        <f t="shared" si="15"/>
        <v>0</v>
      </c>
      <c r="S47" s="213"/>
      <c r="T47" s="214"/>
    </row>
    <row r="48" spans="1:46" ht="30.95" customHeight="1">
      <c r="A48" s="176">
        <v>1</v>
      </c>
      <c r="B48" s="192" t="s">
        <v>657</v>
      </c>
      <c r="C48" s="192" t="str">
        <f>'35 ACs for 2021'!B15</f>
        <v xml:space="preserve">Trapeang SraNge </v>
      </c>
      <c r="D48" s="190" t="str">
        <f>'35 ACs for 2021'!C15</f>
        <v>Trapeang SraNge</v>
      </c>
      <c r="E48" s="190" t="str">
        <f>'35 ACs for 2021'!D15</f>
        <v>Ang Ta Saom</v>
      </c>
      <c r="F48" s="190" t="str">
        <f>'35 ACs for 2021'!E15</f>
        <v>Tram Kak</v>
      </c>
      <c r="G48" s="174" t="str">
        <f>'35 ACs for 2021'!F15</f>
        <v>Takeo</v>
      </c>
      <c r="H48" s="205">
        <v>40490</v>
      </c>
      <c r="I48" s="174">
        <v>54</v>
      </c>
      <c r="J48" s="174">
        <v>38</v>
      </c>
      <c r="K48" s="174">
        <v>8</v>
      </c>
      <c r="L48" s="174">
        <v>6</v>
      </c>
      <c r="M48" s="174" t="s">
        <v>587</v>
      </c>
      <c r="N48" s="174" t="s">
        <v>743</v>
      </c>
      <c r="O48" s="176"/>
      <c r="P48" s="176">
        <v>1</v>
      </c>
      <c r="Q48" s="176"/>
      <c r="R48" s="176"/>
      <c r="S48" s="176">
        <v>2021</v>
      </c>
      <c r="T48" s="200" t="str">
        <f>'35 ACs for 2021'!O15</f>
        <v>089 962 920</v>
      </c>
    </row>
    <row r="49" spans="1:20" ht="30.95" customHeight="1">
      <c r="A49" s="176">
        <v>2</v>
      </c>
      <c r="B49" s="192" t="s">
        <v>658</v>
      </c>
      <c r="C49" s="192" t="str">
        <f>'35 ACs for 2021'!B16</f>
        <v xml:space="preserve">Samaki Trapeang Chork </v>
      </c>
      <c r="D49" s="190" t="str">
        <f>'35 ACs for 2021'!C16</f>
        <v>Trapeang Chork</v>
      </c>
      <c r="E49" s="190" t="str">
        <f>'35 ACs for 2021'!D16</f>
        <v>Tram kak</v>
      </c>
      <c r="F49" s="190" t="str">
        <f>'35 ACs for 2021'!E16</f>
        <v>Tram kak</v>
      </c>
      <c r="G49" s="174" t="str">
        <f>'35 ACs for 2021'!F16</f>
        <v>Takeo</v>
      </c>
      <c r="H49" s="174" t="s">
        <v>744</v>
      </c>
      <c r="I49" s="174">
        <v>117</v>
      </c>
      <c r="J49" s="174">
        <v>63</v>
      </c>
      <c r="K49" s="174">
        <v>8</v>
      </c>
      <c r="L49" s="174">
        <v>0</v>
      </c>
      <c r="M49" s="174" t="s">
        <v>587</v>
      </c>
      <c r="N49" s="174" t="s">
        <v>745</v>
      </c>
      <c r="O49" s="176">
        <v>1</v>
      </c>
      <c r="P49" s="176"/>
      <c r="Q49" s="176"/>
      <c r="R49" s="176"/>
      <c r="S49" s="176">
        <v>2021</v>
      </c>
      <c r="T49" s="200" t="str">
        <f>'35 ACs for 2021'!O16</f>
        <v>016 459 847</v>
      </c>
    </row>
    <row r="50" spans="1:20" ht="30.95" customHeight="1">
      <c r="A50" s="176">
        <v>3</v>
      </c>
      <c r="B50" s="192" t="s">
        <v>659</v>
      </c>
      <c r="C50" s="192" t="str">
        <f>'35 ACs for 2021'!B17</f>
        <v xml:space="preserve">Baksey Rik Reay </v>
      </c>
      <c r="D50" s="190" t="str">
        <f>'35 ACs for 2021'!C17</f>
        <v>Ang Baksey</v>
      </c>
      <c r="E50" s="190" t="str">
        <f>'35 ACs for 2021'!D17</f>
        <v>Cheang Torng</v>
      </c>
      <c r="F50" s="190" t="str">
        <f>'35 ACs for 2021'!E17</f>
        <v>Tram kak</v>
      </c>
      <c r="G50" s="174" t="str">
        <f>'35 ACs for 2021'!F17</f>
        <v>Takeo</v>
      </c>
      <c r="H50" s="205">
        <v>40705</v>
      </c>
      <c r="I50" s="174">
        <v>211</v>
      </c>
      <c r="J50" s="174">
        <v>135</v>
      </c>
      <c r="K50" s="174">
        <v>8</v>
      </c>
      <c r="L50" s="174">
        <v>0</v>
      </c>
      <c r="M50" s="174" t="s">
        <v>587</v>
      </c>
      <c r="N50" s="174" t="s">
        <v>746</v>
      </c>
      <c r="O50" s="176">
        <v>1</v>
      </c>
      <c r="P50" s="176"/>
      <c r="Q50" s="176"/>
      <c r="R50" s="176"/>
      <c r="S50" s="176">
        <v>2021</v>
      </c>
      <c r="T50" s="200" t="str">
        <f>'35 ACs for 2021'!O17</f>
        <v>085 406045</v>
      </c>
    </row>
    <row r="51" spans="1:20" ht="30.95" customHeight="1">
      <c r="A51" s="176">
        <v>4</v>
      </c>
      <c r="B51" s="192" t="s">
        <v>660</v>
      </c>
      <c r="C51" s="192" t="str">
        <f>'35 ACs for 2021'!B18</f>
        <v>Chheuang Kuon Chok Chey Agricultural Cooperative</v>
      </c>
      <c r="D51" s="190" t="str">
        <f>'35 ACs for 2021'!C18</f>
        <v>Chheaung Kuon</v>
      </c>
      <c r="E51" s="190" t="str">
        <f>'35 ACs for 2021'!D18</f>
        <v>Chheaung Kuon</v>
      </c>
      <c r="F51" s="190" t="str">
        <f>'35 ACs for 2021'!E18</f>
        <v>Samrong</v>
      </c>
      <c r="G51" s="174" t="str">
        <f>'35 ACs for 2021'!F18</f>
        <v>Takeo</v>
      </c>
      <c r="H51" s="205">
        <v>41463</v>
      </c>
      <c r="I51" s="174">
        <v>102</v>
      </c>
      <c r="J51" s="174">
        <v>51</v>
      </c>
      <c r="K51" s="174">
        <v>7</v>
      </c>
      <c r="L51" s="174">
        <v>3</v>
      </c>
      <c r="M51" s="174" t="s">
        <v>587</v>
      </c>
      <c r="N51" s="174" t="s">
        <v>746</v>
      </c>
      <c r="O51" s="176">
        <v>1</v>
      </c>
      <c r="P51" s="176"/>
      <c r="Q51" s="176"/>
      <c r="R51" s="176"/>
      <c r="S51" s="176">
        <v>2021</v>
      </c>
      <c r="T51" s="200" t="str">
        <f>'35 ACs for 2021'!O18</f>
        <v>012 601 417</v>
      </c>
    </row>
    <row r="52" spans="1:20" ht="30.95" customHeight="1">
      <c r="A52" s="176">
        <v>5</v>
      </c>
      <c r="B52" s="192" t="s">
        <v>661</v>
      </c>
      <c r="C52" s="192" t="str">
        <f>'35 ACs for 2021'!B19</f>
        <v>Svayrun Amatak Agricultural Cooperative</v>
      </c>
      <c r="D52" s="190" t="str">
        <f>'35 ACs for 2021'!C19</f>
        <v>Svayrun</v>
      </c>
      <c r="E52" s="190" t="str">
        <f>'35 ACs for 2021'!D19</f>
        <v>Chum Reh Pein</v>
      </c>
      <c r="F52" s="190" t="str">
        <f>'35 ACs for 2021'!E19</f>
        <v>Samrong</v>
      </c>
      <c r="G52" s="174" t="str">
        <f>'35 ACs for 2021'!F19</f>
        <v>Takeo</v>
      </c>
      <c r="H52" s="174" t="s">
        <v>747</v>
      </c>
      <c r="I52" s="174">
        <v>130</v>
      </c>
      <c r="J52" s="174">
        <v>83</v>
      </c>
      <c r="K52" s="174">
        <v>8</v>
      </c>
      <c r="L52" s="174">
        <v>0</v>
      </c>
      <c r="M52" s="174" t="s">
        <v>587</v>
      </c>
      <c r="N52" s="174" t="s">
        <v>748</v>
      </c>
      <c r="O52" s="176"/>
      <c r="P52" s="176">
        <v>1</v>
      </c>
      <c r="Q52" s="176"/>
      <c r="R52" s="176"/>
      <c r="S52" s="176">
        <v>2021</v>
      </c>
      <c r="T52" s="200" t="str">
        <f>'35 ACs for 2021'!O19</f>
        <v>010 687144</v>
      </c>
    </row>
    <row r="53" spans="1:20" ht="30.95" customHeight="1">
      <c r="A53" s="176">
        <v>6</v>
      </c>
      <c r="B53" s="192" t="s">
        <v>662</v>
      </c>
      <c r="C53" s="192" t="str">
        <f>'35 ACs for 2021'!B20</f>
        <v>Ponleu Kasekor Agricultural Cooperative</v>
      </c>
      <c r="D53" s="190" t="str">
        <f>'35 ACs for 2021'!C20</f>
        <v>Ro Mun</v>
      </c>
      <c r="E53" s="190" t="str">
        <f>'35 ACs for 2021'!D20</f>
        <v>Boeng Tranh Khang Chheung</v>
      </c>
      <c r="F53" s="190" t="str">
        <f>'35 ACs for 2021'!E20</f>
        <v>Samrong</v>
      </c>
      <c r="G53" s="174" t="s">
        <v>303</v>
      </c>
      <c r="H53" s="174" t="s">
        <v>322</v>
      </c>
      <c r="I53" s="174">
        <v>73</v>
      </c>
      <c r="J53" s="174">
        <v>49</v>
      </c>
      <c r="K53" s="174">
        <v>8</v>
      </c>
      <c r="L53" s="174">
        <v>1</v>
      </c>
      <c r="M53" s="174" t="s">
        <v>587</v>
      </c>
      <c r="N53" s="174" t="s">
        <v>749</v>
      </c>
      <c r="O53" s="176">
        <v>1</v>
      </c>
      <c r="P53" s="176"/>
      <c r="Q53" s="176"/>
      <c r="R53" s="176"/>
      <c r="S53" s="176">
        <v>2021</v>
      </c>
      <c r="T53" s="200" t="str">
        <f>'35 ACs for 2021'!O20</f>
        <v>012 284048</v>
      </c>
    </row>
    <row r="54" spans="1:20" ht="30.95" customHeight="1">
      <c r="A54" s="176">
        <v>7</v>
      </c>
      <c r="B54" s="192" t="s">
        <v>663</v>
      </c>
      <c r="C54" s="192" t="str">
        <f>'35 ACs for 2021'!B21</f>
        <v>Phumbey Samaky Agricultural Cooperative</v>
      </c>
      <c r="D54" s="190" t="str">
        <f>'35 ACs for 2021'!C21</f>
        <v>Krapum Chuk</v>
      </c>
      <c r="E54" s="190" t="str">
        <f>'35 ACs for 2021'!D21</f>
        <v>Krapom Chhouk</v>
      </c>
      <c r="F54" s="190" t="str">
        <f>'35 ACs for 2021'!E21</f>
        <v>Koh Andet</v>
      </c>
      <c r="G54" s="174" t="str">
        <f>'35 ACs for 2021'!F21</f>
        <v>Takeo</v>
      </c>
      <c r="H54" s="205">
        <v>41431</v>
      </c>
      <c r="I54" s="174">
        <v>119</v>
      </c>
      <c r="J54" s="174">
        <v>83</v>
      </c>
      <c r="K54" s="174">
        <v>7</v>
      </c>
      <c r="L54" s="174">
        <v>3</v>
      </c>
      <c r="M54" s="174" t="s">
        <v>587</v>
      </c>
      <c r="N54" s="174" t="s">
        <v>750</v>
      </c>
      <c r="O54" s="176">
        <v>1</v>
      </c>
      <c r="P54" s="176"/>
      <c r="Q54" s="176"/>
      <c r="R54" s="176"/>
      <c r="S54" s="176">
        <v>2021</v>
      </c>
      <c r="T54" s="200" t="str">
        <f>'35 ACs for 2021'!O21</f>
        <v>097 6119688</v>
      </c>
    </row>
    <row r="55" spans="1:20" ht="30.95" customHeight="1">
      <c r="A55" s="176">
        <v>8</v>
      </c>
      <c r="B55" s="192" t="s">
        <v>664</v>
      </c>
      <c r="C55" s="192" t="str">
        <f>'35 ACs for 2021'!B22</f>
        <v>Ponleu Beng Krapom Chhouk Agricultural Cooperative</v>
      </c>
      <c r="D55" s="190" t="str">
        <f>'35 ACs for 2021'!C22</f>
        <v>Beng</v>
      </c>
      <c r="E55" s="190" t="str">
        <f>'35 ACs for 2021'!D22</f>
        <v>Krapom Chhouk</v>
      </c>
      <c r="F55" s="190" t="str">
        <f>'35 ACs for 2021'!E22</f>
        <v>Koh Andet</v>
      </c>
      <c r="G55" s="174" t="str">
        <f>'35 ACs for 2021'!F22</f>
        <v>Takeo</v>
      </c>
      <c r="H55" s="174" t="s">
        <v>751</v>
      </c>
      <c r="I55" s="174">
        <v>130</v>
      </c>
      <c r="J55" s="174">
        <v>91</v>
      </c>
      <c r="K55" s="174">
        <v>8</v>
      </c>
      <c r="L55" s="174">
        <v>2</v>
      </c>
      <c r="M55" s="174" t="s">
        <v>587</v>
      </c>
      <c r="N55" s="174" t="s">
        <v>752</v>
      </c>
      <c r="O55" s="176">
        <v>1</v>
      </c>
      <c r="P55" s="176"/>
      <c r="Q55" s="176"/>
      <c r="R55" s="176"/>
      <c r="S55" s="176">
        <v>2021</v>
      </c>
      <c r="T55" s="200" t="str">
        <f>'35 ACs for 2021'!O22</f>
        <v>088 6848567</v>
      </c>
    </row>
    <row r="56" spans="1:20" ht="30.95" customHeight="1">
      <c r="A56" s="176">
        <v>9</v>
      </c>
      <c r="B56" s="192" t="s">
        <v>665</v>
      </c>
      <c r="C56" s="192" t="str">
        <f>'35 ACs for 2021'!B23</f>
        <v>Champa Preyphdao Agricultural Cooperative</v>
      </c>
      <c r="D56" s="190" t="str">
        <f>'35 ACs for 2021'!C23</f>
        <v>Samrong</v>
      </c>
      <c r="E56" s="190" t="str">
        <f>'35 ACs for 2021'!D23</f>
        <v>Champa</v>
      </c>
      <c r="F56" s="190" t="str">
        <f>'35 ACs for 2021'!E23</f>
        <v>Prey Kabbas</v>
      </c>
      <c r="G56" s="174" t="str">
        <f>'35 ACs for 2021'!F23</f>
        <v>Takeo</v>
      </c>
      <c r="H56" s="174" t="s">
        <v>753</v>
      </c>
      <c r="I56" s="174">
        <v>215</v>
      </c>
      <c r="J56" s="174">
        <v>165</v>
      </c>
      <c r="K56" s="174">
        <v>8</v>
      </c>
      <c r="L56" s="174">
        <v>4</v>
      </c>
      <c r="M56" s="174" t="s">
        <v>587</v>
      </c>
      <c r="N56" s="174" t="s">
        <v>754</v>
      </c>
      <c r="O56" s="176"/>
      <c r="P56" s="176">
        <v>1</v>
      </c>
      <c r="Q56" s="176"/>
      <c r="R56" s="176"/>
      <c r="S56" s="176">
        <v>2021</v>
      </c>
      <c r="T56" s="200" t="str">
        <f>'35 ACs for 2021'!O23</f>
        <v>017 336921</v>
      </c>
    </row>
    <row r="57" spans="1:20" ht="30.95" customHeight="1">
      <c r="A57" s="176">
        <v>10</v>
      </c>
      <c r="B57" s="192" t="s">
        <v>666</v>
      </c>
      <c r="C57" s="192" t="str">
        <f>'35 ACs for 2021'!B24</f>
        <v>Phumbey Meanchey Agricultural Cooperative</v>
      </c>
      <c r="D57" s="190" t="str">
        <f>'35 ACs for 2021'!C24</f>
        <v>Chrouy Sleng</v>
      </c>
      <c r="E57" s="190" t="str">
        <f>'35 ACs for 2021'!D24</f>
        <v>Kiri Chung Koh</v>
      </c>
      <c r="F57" s="190" t="str">
        <f>'35 ACs for 2021'!E24</f>
        <v>Kiri Vong</v>
      </c>
      <c r="G57" s="174" t="str">
        <f>'35 ACs for 2021'!F24</f>
        <v>Takeo</v>
      </c>
      <c r="H57" s="174" t="s">
        <v>755</v>
      </c>
      <c r="I57" s="174">
        <v>179</v>
      </c>
      <c r="J57" s="174">
        <v>58</v>
      </c>
      <c r="K57" s="174">
        <v>8</v>
      </c>
      <c r="L57" s="174">
        <v>3</v>
      </c>
      <c r="M57" s="174" t="s">
        <v>587</v>
      </c>
      <c r="N57" s="174" t="s">
        <v>756</v>
      </c>
      <c r="O57" s="176"/>
      <c r="P57" s="176">
        <v>1</v>
      </c>
      <c r="Q57" s="176"/>
      <c r="R57" s="176"/>
      <c r="S57" s="176">
        <v>2021</v>
      </c>
      <c r="T57" s="200" t="str">
        <f>'35 ACs for 2021'!O24</f>
        <v>071 9720927</v>
      </c>
    </row>
    <row r="58" spans="1:20" ht="30.95" customHeight="1">
      <c r="A58" s="176">
        <v>11</v>
      </c>
      <c r="B58" s="192" t="s">
        <v>667</v>
      </c>
      <c r="C58" s="192" t="str">
        <f>'35 ACs for 2021'!B25</f>
        <v>Morodak Rongreung Agricultural Cooperative</v>
      </c>
      <c r="D58" s="190" t="str">
        <f>'35 ACs for 2021'!C25</f>
        <v>Lve Thmey</v>
      </c>
      <c r="E58" s="190" t="str">
        <f>'35 ACs for 2021'!D25</f>
        <v>Prambei Mom</v>
      </c>
      <c r="F58" s="190" t="str">
        <f>'35 ACs for 2021'!E25</f>
        <v>Traing</v>
      </c>
      <c r="G58" s="174" t="str">
        <f>'35 ACs for 2021'!F25</f>
        <v>Takeo</v>
      </c>
      <c r="H58" s="205">
        <v>42767</v>
      </c>
      <c r="I58" s="174">
        <v>165</v>
      </c>
      <c r="J58" s="174">
        <v>114</v>
      </c>
      <c r="K58" s="174">
        <v>8</v>
      </c>
      <c r="L58" s="174">
        <v>4</v>
      </c>
      <c r="M58" s="174" t="s">
        <v>587</v>
      </c>
      <c r="N58" s="174" t="s">
        <v>757</v>
      </c>
      <c r="O58" s="176">
        <v>1</v>
      </c>
      <c r="P58" s="176"/>
      <c r="Q58" s="176"/>
      <c r="R58" s="176"/>
      <c r="S58" s="176">
        <v>2021</v>
      </c>
      <c r="T58" s="200" t="str">
        <f>'35 ACs for 2021'!O25</f>
        <v>070 858317 / 017 409967</v>
      </c>
    </row>
    <row r="59" spans="1:20" ht="30.95" customHeight="1">
      <c r="A59" s="176">
        <v>12</v>
      </c>
      <c r="B59" s="192" t="s">
        <v>668</v>
      </c>
      <c r="C59" s="192" t="str">
        <f>'35 ACs for 2021'!B26</f>
        <v>Lompong Samaky Agricultural Cooperative</v>
      </c>
      <c r="D59" s="190" t="str">
        <f>'35 ACs for 2021'!C26</f>
        <v>Pean Meas Keat</v>
      </c>
      <c r="E59" s="190" t="str">
        <f>'35 ACs for 2021'!D26</f>
        <v>Lompong</v>
      </c>
      <c r="F59" s="190" t="str">
        <f>'35 ACs for 2021'!E26</f>
        <v>Ba Ti</v>
      </c>
      <c r="G59" s="174" t="str">
        <f>'35 ACs for 2021'!F26</f>
        <v>Takeo</v>
      </c>
      <c r="H59" s="174" t="s">
        <v>758</v>
      </c>
      <c r="I59" s="174">
        <v>282</v>
      </c>
      <c r="J59" s="174">
        <v>180</v>
      </c>
      <c r="K59" s="174">
        <v>8</v>
      </c>
      <c r="L59" s="174">
        <v>2</v>
      </c>
      <c r="M59" s="174" t="s">
        <v>587</v>
      </c>
      <c r="N59" s="174" t="s">
        <v>759</v>
      </c>
      <c r="O59" s="176">
        <v>1</v>
      </c>
      <c r="P59" s="176"/>
      <c r="Q59" s="176"/>
      <c r="R59" s="176"/>
      <c r="S59" s="176">
        <v>2021</v>
      </c>
      <c r="T59" s="200" t="str">
        <f>'35 ACs for 2021'!O26</f>
        <v>092 295596 / 093 295596</v>
      </c>
    </row>
    <row r="60" spans="1:20" ht="30.95" customHeight="1">
      <c r="A60" s="176">
        <v>13</v>
      </c>
      <c r="B60" s="192" t="s">
        <v>669</v>
      </c>
      <c r="C60" s="192" t="str">
        <f>'35 ACs for 2021'!B27</f>
        <v>Sensok Tekthla Agricultural Cooperative</v>
      </c>
      <c r="D60" s="190" t="str">
        <f>'35 ACs for 2021'!C27</f>
        <v>Tek Thla</v>
      </c>
      <c r="E60" s="190" t="str">
        <f>'35 ACs for 2021'!D27</f>
        <v>Trapeang Krasaing</v>
      </c>
      <c r="F60" s="190" t="str">
        <f>'35 ACs for 2021'!E27</f>
        <v>Ba Ti</v>
      </c>
      <c r="G60" s="174" t="str">
        <f>'35 ACs for 2021'!F27</f>
        <v>Takeo</v>
      </c>
      <c r="H60" s="174" t="s">
        <v>744</v>
      </c>
      <c r="I60" s="174">
        <v>133</v>
      </c>
      <c r="J60" s="174">
        <v>71</v>
      </c>
      <c r="K60" s="174">
        <v>10</v>
      </c>
      <c r="L60" s="174">
        <v>1</v>
      </c>
      <c r="M60" s="174" t="s">
        <v>587</v>
      </c>
      <c r="N60" s="174" t="s">
        <v>760</v>
      </c>
      <c r="O60" s="176"/>
      <c r="P60" s="176">
        <v>1</v>
      </c>
      <c r="Q60" s="176"/>
      <c r="R60" s="176"/>
      <c r="S60" s="176">
        <v>2021</v>
      </c>
      <c r="T60" s="200" t="str">
        <f>'35 ACs for 2021'!O27</f>
        <v>012 82 37 03</v>
      </c>
    </row>
    <row r="61" spans="1:20" ht="30.95" customHeight="1">
      <c r="A61" s="308"/>
      <c r="B61" s="309"/>
      <c r="C61" s="309"/>
      <c r="D61" s="309"/>
      <c r="E61" s="309"/>
      <c r="F61" s="310"/>
      <c r="G61" s="178">
        <f>COUNT(A48:A60)</f>
        <v>13</v>
      </c>
      <c r="H61" s="178"/>
      <c r="I61" s="178">
        <f>SUM(I48:I60)</f>
        <v>1910</v>
      </c>
      <c r="J61" s="178">
        <f t="shared" ref="J61:L61" si="16">SUM(J48:J60)</f>
        <v>1181</v>
      </c>
      <c r="K61" s="178">
        <f t="shared" si="16"/>
        <v>104</v>
      </c>
      <c r="L61" s="178">
        <f t="shared" si="16"/>
        <v>29</v>
      </c>
      <c r="M61" s="178"/>
      <c r="N61" s="193"/>
      <c r="O61" s="178">
        <f>COUNT(O48:O60)</f>
        <v>8</v>
      </c>
      <c r="P61" s="178">
        <f>COUNT(P48:P60)</f>
        <v>5</v>
      </c>
      <c r="Q61" s="194"/>
      <c r="R61" s="194"/>
      <c r="S61" s="194"/>
      <c r="T61" s="194"/>
    </row>
    <row r="62" spans="1:20" ht="30.95" customHeight="1">
      <c r="A62" s="321" t="s">
        <v>593</v>
      </c>
      <c r="B62" s="322"/>
      <c r="C62" s="323"/>
      <c r="D62" s="323"/>
      <c r="E62" s="323"/>
      <c r="F62" s="323"/>
      <c r="G62" s="217">
        <f>G71+G76</f>
        <v>12</v>
      </c>
      <c r="H62" s="217"/>
      <c r="I62" s="217">
        <f t="shared" ref="I62:R62" si="17">I71+I76</f>
        <v>1345</v>
      </c>
      <c r="J62" s="217">
        <f t="shared" si="17"/>
        <v>679</v>
      </c>
      <c r="K62" s="217">
        <f t="shared" si="17"/>
        <v>95</v>
      </c>
      <c r="L62" s="217">
        <f t="shared" si="17"/>
        <v>26</v>
      </c>
      <c r="M62" s="217"/>
      <c r="N62" s="217"/>
      <c r="O62" s="217">
        <f t="shared" si="17"/>
        <v>10</v>
      </c>
      <c r="P62" s="217">
        <f t="shared" si="17"/>
        <v>2</v>
      </c>
      <c r="Q62" s="217">
        <f t="shared" si="17"/>
        <v>0</v>
      </c>
      <c r="R62" s="217">
        <f t="shared" si="17"/>
        <v>0</v>
      </c>
      <c r="S62" s="213"/>
      <c r="T62" s="214"/>
    </row>
    <row r="63" spans="1:20" ht="76.5">
      <c r="A63" s="176">
        <v>1</v>
      </c>
      <c r="B63" s="190" t="s">
        <v>163</v>
      </c>
      <c r="C63" s="176" t="s">
        <v>164</v>
      </c>
      <c r="D63" s="174" t="s">
        <v>165</v>
      </c>
      <c r="E63" s="174" t="s">
        <v>166</v>
      </c>
      <c r="F63" s="174" t="s">
        <v>22</v>
      </c>
      <c r="G63" s="174" t="s">
        <v>0</v>
      </c>
      <c r="H63" s="196">
        <v>42088</v>
      </c>
      <c r="I63" s="174">
        <v>130</v>
      </c>
      <c r="J63" s="174">
        <v>87</v>
      </c>
      <c r="K63" s="174">
        <v>8</v>
      </c>
      <c r="L63" s="174">
        <v>2</v>
      </c>
      <c r="M63" s="174" t="s">
        <v>167</v>
      </c>
      <c r="N63" s="195" t="s">
        <v>168</v>
      </c>
      <c r="O63" s="176">
        <f>'12 ACs for 2022'!J3</f>
        <v>1</v>
      </c>
      <c r="P63" s="176"/>
      <c r="Q63" s="176"/>
      <c r="R63" s="176"/>
      <c r="S63" s="176">
        <v>2022</v>
      </c>
      <c r="T63" s="209" t="s">
        <v>169</v>
      </c>
    </row>
    <row r="64" spans="1:20" ht="76.5">
      <c r="A64" s="176">
        <v>2</v>
      </c>
      <c r="B64" s="190" t="s">
        <v>170</v>
      </c>
      <c r="C64" s="174" t="s">
        <v>171</v>
      </c>
      <c r="D64" s="174" t="s">
        <v>172</v>
      </c>
      <c r="E64" s="174" t="s">
        <v>166</v>
      </c>
      <c r="F64" s="174" t="s">
        <v>22</v>
      </c>
      <c r="G64" s="174" t="s">
        <v>0</v>
      </c>
      <c r="H64" s="196">
        <v>44051</v>
      </c>
      <c r="I64" s="174">
        <v>55</v>
      </c>
      <c r="J64" s="174">
        <v>36</v>
      </c>
      <c r="K64" s="174">
        <v>8</v>
      </c>
      <c r="L64" s="174">
        <v>3</v>
      </c>
      <c r="M64" s="174" t="s">
        <v>173</v>
      </c>
      <c r="N64" s="175" t="s">
        <v>174</v>
      </c>
      <c r="O64" s="176">
        <f>'12 ACs for 2022'!J4</f>
        <v>1</v>
      </c>
      <c r="P64" s="176"/>
      <c r="Q64" s="176"/>
      <c r="R64" s="176"/>
      <c r="S64" s="176">
        <v>2022</v>
      </c>
      <c r="T64" s="209" t="s">
        <v>175</v>
      </c>
    </row>
    <row r="65" spans="1:20" ht="51">
      <c r="A65" s="176">
        <v>3</v>
      </c>
      <c r="B65" s="190" t="s">
        <v>176</v>
      </c>
      <c r="C65" s="176" t="s">
        <v>177</v>
      </c>
      <c r="D65" s="174" t="s">
        <v>178</v>
      </c>
      <c r="E65" s="174" t="s">
        <v>179</v>
      </c>
      <c r="F65" s="174" t="s">
        <v>22</v>
      </c>
      <c r="G65" s="174" t="s">
        <v>0</v>
      </c>
      <c r="H65" s="196">
        <v>41431</v>
      </c>
      <c r="I65" s="174">
        <v>69</v>
      </c>
      <c r="J65" s="174">
        <v>38</v>
      </c>
      <c r="K65" s="174">
        <v>8</v>
      </c>
      <c r="L65" s="174">
        <v>2</v>
      </c>
      <c r="M65" s="174" t="s">
        <v>180</v>
      </c>
      <c r="N65" s="195" t="s">
        <v>9</v>
      </c>
      <c r="O65" s="176"/>
      <c r="P65" s="176">
        <f>'12 ACs for 2022'!K5</f>
        <v>1</v>
      </c>
      <c r="Q65" s="176"/>
      <c r="R65" s="176"/>
      <c r="S65" s="176">
        <v>2022</v>
      </c>
      <c r="T65" s="209" t="s">
        <v>181</v>
      </c>
    </row>
    <row r="66" spans="1:20" ht="51">
      <c r="A66" s="176">
        <v>4</v>
      </c>
      <c r="B66" s="190" t="s">
        <v>182</v>
      </c>
      <c r="C66" s="176" t="s">
        <v>183</v>
      </c>
      <c r="D66" s="174" t="s">
        <v>184</v>
      </c>
      <c r="E66" s="174" t="s">
        <v>185</v>
      </c>
      <c r="F66" s="174" t="s">
        <v>186</v>
      </c>
      <c r="G66" s="174" t="s">
        <v>0</v>
      </c>
      <c r="H66" s="196">
        <v>42632</v>
      </c>
      <c r="I66" s="174">
        <v>152</v>
      </c>
      <c r="J66" s="174">
        <v>99</v>
      </c>
      <c r="K66" s="174">
        <v>8</v>
      </c>
      <c r="L66" s="174">
        <v>4</v>
      </c>
      <c r="M66" s="174" t="s">
        <v>187</v>
      </c>
      <c r="N66" s="195" t="s">
        <v>10</v>
      </c>
      <c r="O66" s="176">
        <f>'12 ACs for 2022'!J6</f>
        <v>1</v>
      </c>
      <c r="P66" s="176"/>
      <c r="Q66" s="176"/>
      <c r="R66" s="176"/>
      <c r="S66" s="176">
        <v>2022</v>
      </c>
      <c r="T66" s="209" t="s">
        <v>188</v>
      </c>
    </row>
    <row r="67" spans="1:20" ht="51">
      <c r="A67" s="176">
        <v>5</v>
      </c>
      <c r="B67" s="190" t="s">
        <v>189</v>
      </c>
      <c r="C67" s="174" t="s">
        <v>190</v>
      </c>
      <c r="D67" s="174" t="s">
        <v>191</v>
      </c>
      <c r="E67" s="174" t="s">
        <v>192</v>
      </c>
      <c r="F67" s="174" t="s">
        <v>193</v>
      </c>
      <c r="G67" s="174" t="s">
        <v>0</v>
      </c>
      <c r="H67" s="196">
        <v>43640</v>
      </c>
      <c r="I67" s="174">
        <v>55</v>
      </c>
      <c r="J67" s="174">
        <v>30</v>
      </c>
      <c r="K67" s="174">
        <v>8</v>
      </c>
      <c r="L67" s="174">
        <v>3</v>
      </c>
      <c r="M67" s="174" t="s">
        <v>194</v>
      </c>
      <c r="N67" s="195" t="s">
        <v>11</v>
      </c>
      <c r="O67" s="176"/>
      <c r="P67" s="176">
        <f>'12 ACs for 2022'!K7</f>
        <v>1</v>
      </c>
      <c r="Q67" s="176"/>
      <c r="R67" s="176"/>
      <c r="S67" s="176">
        <v>2022</v>
      </c>
      <c r="T67" s="209" t="s">
        <v>195</v>
      </c>
    </row>
    <row r="68" spans="1:20" ht="51">
      <c r="A68" s="176">
        <v>6</v>
      </c>
      <c r="B68" s="190" t="s">
        <v>196</v>
      </c>
      <c r="C68" s="176" t="s">
        <v>197</v>
      </c>
      <c r="D68" s="174" t="s">
        <v>198</v>
      </c>
      <c r="E68" s="174" t="s">
        <v>199</v>
      </c>
      <c r="F68" s="174" t="s">
        <v>200</v>
      </c>
      <c r="G68" s="174" t="s">
        <v>0</v>
      </c>
      <c r="H68" s="196">
        <v>43276</v>
      </c>
      <c r="I68" s="174">
        <v>126</v>
      </c>
      <c r="J68" s="174">
        <v>61</v>
      </c>
      <c r="K68" s="174">
        <v>8</v>
      </c>
      <c r="L68" s="174">
        <v>2</v>
      </c>
      <c r="M68" s="174" t="s">
        <v>201</v>
      </c>
      <c r="N68" s="195" t="s">
        <v>12</v>
      </c>
      <c r="O68" s="176">
        <f>'12 ACs for 2022'!J8</f>
        <v>1</v>
      </c>
      <c r="P68" s="176"/>
      <c r="Q68" s="176"/>
      <c r="R68" s="176"/>
      <c r="S68" s="176">
        <v>2022</v>
      </c>
      <c r="T68" s="209" t="s">
        <v>202</v>
      </c>
    </row>
    <row r="69" spans="1:20" ht="51">
      <c r="A69" s="176">
        <v>7</v>
      </c>
      <c r="B69" s="190" t="s">
        <v>203</v>
      </c>
      <c r="C69" s="176" t="s">
        <v>204</v>
      </c>
      <c r="D69" s="174" t="s">
        <v>205</v>
      </c>
      <c r="E69" s="174" t="s">
        <v>206</v>
      </c>
      <c r="F69" s="174" t="s">
        <v>207</v>
      </c>
      <c r="G69" s="174" t="s">
        <v>0</v>
      </c>
      <c r="H69" s="196">
        <v>41862</v>
      </c>
      <c r="I69" s="174">
        <v>266</v>
      </c>
      <c r="J69" s="174">
        <v>133</v>
      </c>
      <c r="K69" s="174">
        <v>8</v>
      </c>
      <c r="L69" s="174">
        <v>2</v>
      </c>
      <c r="M69" s="174" t="s">
        <v>208</v>
      </c>
      <c r="N69" s="195" t="s">
        <v>209</v>
      </c>
      <c r="O69" s="176">
        <f>'12 ACs for 2022'!J9</f>
        <v>1</v>
      </c>
      <c r="P69" s="176"/>
      <c r="Q69" s="176"/>
      <c r="R69" s="176"/>
      <c r="S69" s="176">
        <v>2022</v>
      </c>
      <c r="T69" s="209" t="s">
        <v>210</v>
      </c>
    </row>
    <row r="70" spans="1:20" ht="51">
      <c r="A70" s="176">
        <v>8</v>
      </c>
      <c r="B70" s="190" t="s">
        <v>211</v>
      </c>
      <c r="C70" s="176" t="s">
        <v>212</v>
      </c>
      <c r="D70" s="174" t="s">
        <v>213</v>
      </c>
      <c r="E70" s="174" t="s">
        <v>214</v>
      </c>
      <c r="F70" s="174" t="s">
        <v>1</v>
      </c>
      <c r="G70" s="174" t="s">
        <v>0</v>
      </c>
      <c r="H70" s="196">
        <v>43019</v>
      </c>
      <c r="I70" s="174">
        <v>133</v>
      </c>
      <c r="J70" s="174">
        <v>58</v>
      </c>
      <c r="K70" s="174">
        <v>8</v>
      </c>
      <c r="L70" s="174">
        <v>3</v>
      </c>
      <c r="M70" s="174" t="s">
        <v>215</v>
      </c>
      <c r="N70" s="195" t="s">
        <v>216</v>
      </c>
      <c r="O70" s="176">
        <f>'12 ACs for 2022'!J10</f>
        <v>1</v>
      </c>
      <c r="P70" s="176"/>
      <c r="Q70" s="176"/>
      <c r="R70" s="176"/>
      <c r="S70" s="176">
        <v>2022</v>
      </c>
      <c r="T70" s="209" t="s">
        <v>217</v>
      </c>
    </row>
    <row r="71" spans="1:20" ht="27.95" customHeight="1">
      <c r="A71" s="176"/>
      <c r="B71" s="297" t="s">
        <v>650</v>
      </c>
      <c r="C71" s="298"/>
      <c r="D71" s="298"/>
      <c r="E71" s="298"/>
      <c r="F71" s="298"/>
      <c r="G71" s="178">
        <f>COUNT(A63:A70)</f>
        <v>8</v>
      </c>
      <c r="H71" s="178"/>
      <c r="I71" s="178">
        <f>SUM(I63:I70)</f>
        <v>986</v>
      </c>
      <c r="J71" s="178">
        <f>SUM(J63:J70)</f>
        <v>542</v>
      </c>
      <c r="K71" s="178">
        <f>SUM(K63:K70)</f>
        <v>64</v>
      </c>
      <c r="L71" s="178">
        <f>SUM(L63:L70)</f>
        <v>21</v>
      </c>
      <c r="M71" s="178"/>
      <c r="N71" s="178"/>
      <c r="O71" s="178">
        <f>COUNT(O63:O70)</f>
        <v>6</v>
      </c>
      <c r="P71" s="178">
        <f>COUNT(P63:P70)</f>
        <v>2</v>
      </c>
      <c r="Q71" s="178"/>
      <c r="R71" s="178"/>
      <c r="S71" s="178"/>
      <c r="T71" s="178"/>
    </row>
    <row r="72" spans="1:20" ht="41.1" customHeight="1">
      <c r="A72" s="176">
        <v>1</v>
      </c>
      <c r="B72" s="190" t="str">
        <f>'19 ACs for 2023'!B3</f>
        <v>ស.ក សុខភាពយើង</v>
      </c>
      <c r="C72" s="190" t="str">
        <f>'19 ACs for 2023'!C3</f>
        <v>Sokpheap Yeung AC</v>
      </c>
      <c r="D72" s="190" t="str">
        <f>'19 ACs for 2023'!D3</f>
        <v>ម្រុំ
Moram</v>
      </c>
      <c r="E72" s="190" t="str">
        <f>'19 ACs for 2023'!E3</f>
        <v>តាភេន
Ta Phan</v>
      </c>
      <c r="F72" s="190" t="str">
        <f>'19 ACs for 2023'!F3</f>
        <v>ត្រាំកក់
Tram Kak</v>
      </c>
      <c r="G72" s="190" t="str">
        <f>'19 ACs for 2023'!G3</f>
        <v>តាកែវ
Takeo</v>
      </c>
      <c r="H72" s="174" t="s">
        <v>624</v>
      </c>
      <c r="I72" s="174">
        <v>24</v>
      </c>
      <c r="J72" s="174">
        <v>1</v>
      </c>
      <c r="K72" s="174">
        <v>8</v>
      </c>
      <c r="L72" s="174">
        <v>0</v>
      </c>
      <c r="M72" s="174" t="str">
        <f>'19 ACs for 2023'!H3</f>
        <v>X=457514
Y=1217636</v>
      </c>
      <c r="N72" s="188" t="s">
        <v>818</v>
      </c>
      <c r="O72" s="176">
        <f>'19 ACs for 2023'!K3</f>
        <v>1</v>
      </c>
      <c r="P72" s="176"/>
      <c r="Q72" s="176"/>
      <c r="R72" s="176"/>
      <c r="S72" s="176">
        <v>2022</v>
      </c>
      <c r="T72" s="209" t="str">
        <f>'19 ACs for 2023'!M3</f>
        <v>066 88 21 12</v>
      </c>
    </row>
    <row r="73" spans="1:20" ht="62.1" customHeight="1">
      <c r="A73" s="176">
        <v>2</v>
      </c>
      <c r="B73" s="190" t="str">
        <f>'19 ACs for 2023'!B4</f>
        <v>ស.ក ដំរីរមៀល</v>
      </c>
      <c r="C73" s="190" t="str">
        <f>'19 ACs for 2023'!C4</f>
        <v>Damrey Rameal AC</v>
      </c>
      <c r="D73" s="190" t="str">
        <f>'19 ACs for 2023'!D4</f>
        <v>ត្រពាំង
Trapeang</v>
      </c>
      <c r="E73" s="190" t="str">
        <f>'19 ACs for 2023'!E4</f>
        <v>ត្រពាំងធំខាងត្បូង
Trapeang Thom Khang Tbong</v>
      </c>
      <c r="F73" s="190" t="str">
        <f>'19 ACs for 2023'!F4</f>
        <v>ត្រាំកក់
Tram Kak</v>
      </c>
      <c r="G73" s="190" t="str">
        <f>'19 ACs for 2023'!G4</f>
        <v>តាកែវ
Takeo</v>
      </c>
      <c r="H73" s="174" t="s">
        <v>625</v>
      </c>
      <c r="I73" s="174">
        <v>72</v>
      </c>
      <c r="J73" s="174">
        <v>26</v>
      </c>
      <c r="K73" s="174">
        <v>8</v>
      </c>
      <c r="L73" s="174">
        <v>2</v>
      </c>
      <c r="M73" s="174" t="str">
        <f>'19 ACs for 2023'!H4</f>
        <v>X=452163
Y=1216397</v>
      </c>
      <c r="N73" s="188" t="s">
        <v>819</v>
      </c>
      <c r="O73" s="176">
        <f>'19 ACs for 2023'!K4</f>
        <v>1</v>
      </c>
      <c r="P73" s="176"/>
      <c r="Q73" s="176"/>
      <c r="R73" s="176"/>
      <c r="S73" s="176">
        <v>2022</v>
      </c>
      <c r="T73" s="209" t="str">
        <f>'19 ACs for 2023'!M4</f>
        <v>088 76 28 168</v>
      </c>
    </row>
    <row r="74" spans="1:20" ht="51">
      <c r="A74" s="176">
        <v>3</v>
      </c>
      <c r="B74" s="190" t="str">
        <f>'19 ACs for 2023'!B6</f>
        <v>ស.ក សំភ្លីអង្គររង្សី</v>
      </c>
      <c r="C74" s="190" t="str">
        <f>'19 ACs for 2023'!C6</f>
        <v>Samphly Angkor 
Raingsey AC</v>
      </c>
      <c r="D74" s="190" t="str">
        <f>'19 ACs for 2023'!D6</f>
        <v>គរ
Kour</v>
      </c>
      <c r="E74" s="190" t="str">
        <f>'19 ACs for 2023'!E6</f>
        <v>ព្រៃខ្លា
Prey Kla</v>
      </c>
      <c r="F74" s="190" t="str">
        <f>'19 ACs for 2023'!F6</f>
        <v>កោះអណ្តែត
Koh Andet</v>
      </c>
      <c r="G74" s="190" t="str">
        <f>'19 ACs for 2023'!G6</f>
        <v>តាកែវ
Takeo</v>
      </c>
      <c r="H74" s="174" t="s">
        <v>626</v>
      </c>
      <c r="I74" s="174">
        <v>92</v>
      </c>
      <c r="J74" s="174">
        <v>42</v>
      </c>
      <c r="K74" s="174">
        <v>7</v>
      </c>
      <c r="L74" s="174">
        <v>2</v>
      </c>
      <c r="M74" s="174" t="str">
        <f>'19 ACs for 2023'!H6</f>
        <v>X=486754
Y=1190988</v>
      </c>
      <c r="N74" s="188" t="s">
        <v>821</v>
      </c>
      <c r="O74" s="176">
        <f>'19 ACs for 2023'!K6</f>
        <v>1</v>
      </c>
      <c r="P74" s="176"/>
      <c r="Q74" s="176"/>
      <c r="R74" s="176"/>
      <c r="S74" s="176">
        <v>2022</v>
      </c>
      <c r="T74" s="209" t="str">
        <f>'19 ACs for 2023'!M6</f>
        <v>077 51 39 60
097 3582 895</v>
      </c>
    </row>
    <row r="75" spans="1:20" ht="51">
      <c r="A75" s="176">
        <v>4</v>
      </c>
      <c r="B75" s="190" t="str">
        <f>'19 ACs for 2023'!B7</f>
        <v>ស.ក ភ្នំដិនសែនសុខ</v>
      </c>
      <c r="C75" s="190" t="str">
        <f>'19 ACs for 2023'!C7</f>
        <v>Phnom Den Sen
 Sok AC</v>
      </c>
      <c r="D75" s="190" t="str">
        <f>'19 ACs for 2023'!D7</f>
        <v>ទទឹង
Tateng</v>
      </c>
      <c r="E75" s="190" t="str">
        <f>'19 ACs for 2023'!E7</f>
        <v xml:space="preserve">ភ្នំដិន
Phnom Den </v>
      </c>
      <c r="F75" s="190" t="str">
        <f>'19 ACs for 2023'!F7</f>
        <v>គិរីវង់
Kirivong</v>
      </c>
      <c r="G75" s="190" t="str">
        <f>'19 ACs for 2023'!G7</f>
        <v>តាកែវ
Takeo</v>
      </c>
      <c r="H75" s="174" t="s">
        <v>627</v>
      </c>
      <c r="I75" s="174">
        <v>171</v>
      </c>
      <c r="J75" s="174">
        <v>68</v>
      </c>
      <c r="K75" s="174">
        <v>8</v>
      </c>
      <c r="L75" s="174">
        <v>1</v>
      </c>
      <c r="M75" s="174" t="str">
        <f>'19 ACs for 2023'!H7</f>
        <v>X=489349
Y=1172152</v>
      </c>
      <c r="N75" s="188" t="s">
        <v>822</v>
      </c>
      <c r="O75" s="176">
        <f>'19 ACs for 2023'!K7</f>
        <v>1</v>
      </c>
      <c r="P75" s="176"/>
      <c r="Q75" s="176"/>
      <c r="R75" s="176"/>
      <c r="S75" s="176">
        <v>2022</v>
      </c>
      <c r="T75" s="209" t="str">
        <f>'19 ACs for 2023'!M7</f>
        <v>016 54 79 35
071 4450 064</v>
      </c>
    </row>
    <row r="76" spans="1:20" ht="25.5" customHeight="1">
      <c r="A76" s="176"/>
      <c r="B76" s="297" t="s">
        <v>649</v>
      </c>
      <c r="C76" s="298"/>
      <c r="D76" s="298"/>
      <c r="E76" s="298"/>
      <c r="F76" s="298"/>
      <c r="G76" s="178">
        <f>COUNT(A72:A75)</f>
        <v>4</v>
      </c>
      <c r="H76" s="178"/>
      <c r="I76" s="178">
        <f>SUM(I72:I75)</f>
        <v>359</v>
      </c>
      <c r="J76" s="178">
        <f>SUM(J72:J75)</f>
        <v>137</v>
      </c>
      <c r="K76" s="178">
        <f>SUM(K72:K75)</f>
        <v>31</v>
      </c>
      <c r="L76" s="178">
        <f>SUM(L72:L75)</f>
        <v>5</v>
      </c>
      <c r="M76" s="178"/>
      <c r="N76" s="178"/>
      <c r="O76" s="178">
        <f>COUNT(O72:O75)</f>
        <v>4</v>
      </c>
      <c r="P76" s="178">
        <f>COUNT(P72:P75)</f>
        <v>0</v>
      </c>
      <c r="Q76" s="178">
        <f>COUNT(Q72:Q75)</f>
        <v>0</v>
      </c>
      <c r="R76" s="178">
        <f>COUNT(R72:R75)</f>
        <v>0</v>
      </c>
      <c r="S76" s="178"/>
      <c r="T76" s="178"/>
    </row>
    <row r="77" spans="1:20" ht="51">
      <c r="A77" s="176">
        <v>5</v>
      </c>
      <c r="B77" s="7" t="s">
        <v>157</v>
      </c>
      <c r="C77" s="227" t="s">
        <v>120</v>
      </c>
      <c r="D77" s="7" t="s">
        <v>85</v>
      </c>
      <c r="E77" s="7" t="s">
        <v>84</v>
      </c>
      <c r="F77" s="7" t="s">
        <v>82</v>
      </c>
      <c r="G77" s="228" t="s">
        <v>0</v>
      </c>
      <c r="H77" s="174">
        <v>2015</v>
      </c>
      <c r="I77" s="174">
        <v>190</v>
      </c>
      <c r="J77" s="174">
        <v>75</v>
      </c>
      <c r="K77" s="174">
        <v>8</v>
      </c>
      <c r="L77" s="174">
        <v>3</v>
      </c>
      <c r="M77" s="174" t="str">
        <f>'[2]19 ACs for 2023'!H8</f>
        <v>X=459952
Y=1214379</v>
      </c>
      <c r="N77" s="188" t="s">
        <v>820</v>
      </c>
      <c r="O77" s="176">
        <f>'[2]19 ACs for 2023'!K8</f>
        <v>1</v>
      </c>
      <c r="P77" s="176"/>
      <c r="Q77" s="176"/>
      <c r="R77" s="176"/>
      <c r="S77" s="176">
        <v>2022</v>
      </c>
      <c r="T77" s="209" t="str">
        <f>'[2]19 ACs for 2023'!M8</f>
        <v xml:space="preserve">095 41 44 97
</v>
      </c>
    </row>
    <row r="78" spans="1:20" ht="51">
      <c r="A78" s="176">
        <v>6</v>
      </c>
      <c r="B78" s="190" t="str">
        <f>'19 ACs for 2023'!B8</f>
        <v>ស.ក មាន់ស្រែអូរផុត</v>
      </c>
      <c r="C78" s="190" t="str">
        <f>'19 ACs for 2023'!C8</f>
        <v>Miean Sre Or
 Phut AC</v>
      </c>
      <c r="D78" s="190" t="str">
        <f>'19 ACs for 2023'!D8</f>
        <v>អូរផុត
Or Phut</v>
      </c>
      <c r="E78" s="190" t="str">
        <f>'19 ACs for 2023'!E8</f>
        <v>អង្គតាសោម
Ang Tasaom</v>
      </c>
      <c r="F78" s="190" t="str">
        <f>'19 ACs for 2023'!F8</f>
        <v>ត្រាំកក់
Tram Kak</v>
      </c>
      <c r="G78" s="190" t="str">
        <f>'19 ACs for 2023'!G8</f>
        <v>តាកែវ
Takeo</v>
      </c>
      <c r="H78" s="174" t="s">
        <v>628</v>
      </c>
      <c r="I78" s="174">
        <v>40</v>
      </c>
      <c r="J78" s="174">
        <v>23</v>
      </c>
      <c r="K78" s="174">
        <v>8</v>
      </c>
      <c r="L78" s="174">
        <v>4</v>
      </c>
      <c r="M78" s="174" t="str">
        <f>'19 ACs for 2023'!H8</f>
        <v>X=459952
Y=1214379</v>
      </c>
      <c r="N78" s="195" t="s">
        <v>820</v>
      </c>
      <c r="O78" s="176">
        <f>'19 ACs for 2023'!K8</f>
        <v>1</v>
      </c>
      <c r="P78" s="176"/>
      <c r="Q78" s="176"/>
      <c r="R78" s="176"/>
      <c r="S78" s="176">
        <v>2023</v>
      </c>
      <c r="T78" s="209" t="str">
        <f>'19 ACs for 2023'!M8</f>
        <v xml:space="preserve">095 41 44 97
</v>
      </c>
    </row>
    <row r="79" spans="1:20" ht="51">
      <c r="A79" s="176">
        <v>7</v>
      </c>
      <c r="B79" s="190" t="str">
        <f>'19 ACs for 2023'!B9</f>
        <v>ស.ក និទានសំរោង</v>
      </c>
      <c r="C79" s="190" t="str">
        <f>'19 ACs for 2023'!C9</f>
        <v xml:space="preserve"> Nitean Samrong AC</v>
      </c>
      <c r="D79" s="190" t="str">
        <f>'19 ACs for 2023'!D9</f>
        <v>អង្គក្តី
Ang Kday</v>
      </c>
      <c r="E79" s="190" t="str">
        <f>'19 ACs for 2023'!E9</f>
        <v>សឹង្គ
Sing</v>
      </c>
      <c r="F79" s="190" t="str">
        <f>'19 ACs for 2023'!F9</f>
        <v>សំរោង
Samrong</v>
      </c>
      <c r="G79" s="190" t="str">
        <f>'19 ACs for 2023'!G9</f>
        <v>តាកែវ
Takeo</v>
      </c>
      <c r="H79" s="174" t="s">
        <v>629</v>
      </c>
      <c r="I79" s="174">
        <v>24</v>
      </c>
      <c r="J79" s="174">
        <v>12</v>
      </c>
      <c r="K79" s="174">
        <v>8</v>
      </c>
      <c r="L79" s="174">
        <v>2</v>
      </c>
      <c r="M79" s="174" t="str">
        <f>'19 ACs for 2023'!H9</f>
        <v>X=474778
Y=1228948</v>
      </c>
      <c r="N79" s="195" t="s">
        <v>823</v>
      </c>
      <c r="O79" s="176">
        <f>'19 ACs for 2023'!K9</f>
        <v>1</v>
      </c>
      <c r="P79" s="176"/>
      <c r="Q79" s="176"/>
      <c r="R79" s="176"/>
      <c r="S79" s="176">
        <v>2023</v>
      </c>
      <c r="T79" s="209" t="str">
        <f>'19 ACs for 2023'!M9</f>
        <v>066 666 155
096 666 3037</v>
      </c>
    </row>
    <row r="80" spans="1:20">
      <c r="A80" s="299" t="s">
        <v>651</v>
      </c>
      <c r="B80" s="300"/>
      <c r="C80" s="300"/>
      <c r="D80" s="300"/>
      <c r="E80" s="300"/>
      <c r="F80" s="301"/>
      <c r="G80" s="218">
        <f>COUNT(A77:A79)</f>
        <v>3</v>
      </c>
      <c r="H80" s="218"/>
      <c r="I80" s="218">
        <f>SUM(I77:I79)</f>
        <v>254</v>
      </c>
      <c r="J80" s="218">
        <f>SUM(J77:J79)</f>
        <v>110</v>
      </c>
      <c r="K80" s="218">
        <f>SUM(K77:K79)</f>
        <v>24</v>
      </c>
      <c r="L80" s="218">
        <f>SUM(L77:L79)</f>
        <v>9</v>
      </c>
      <c r="M80" s="218"/>
      <c r="N80" s="218"/>
      <c r="O80" s="218">
        <f t="shared" ref="O80" si="18">SUM(O77:O79)</f>
        <v>3</v>
      </c>
      <c r="P80" s="218">
        <f t="shared" ref="P80:Q80" si="19">SUM(P77:P79)</f>
        <v>0</v>
      </c>
      <c r="Q80" s="218">
        <f t="shared" si="19"/>
        <v>0</v>
      </c>
      <c r="R80" s="218">
        <f t="shared" ref="R80" si="20">SUM(R77:R79)</f>
        <v>0</v>
      </c>
      <c r="S80" s="178"/>
      <c r="T80" s="178"/>
    </row>
    <row r="81" spans="1:20">
      <c r="A81" s="283" t="s">
        <v>594</v>
      </c>
      <c r="B81" s="284"/>
      <c r="C81" s="284"/>
      <c r="D81" s="284"/>
      <c r="E81" s="284"/>
      <c r="F81" s="284"/>
      <c r="G81" s="191">
        <f>SUM(G40,G47,G62,G80)</f>
        <v>33</v>
      </c>
      <c r="H81" s="191">
        <f t="shared" ref="H81:R81" si="21">SUM(H40,H47,H62,H80)</f>
        <v>0</v>
      </c>
      <c r="I81" s="191">
        <f t="shared" si="21"/>
        <v>4329</v>
      </c>
      <c r="J81" s="191">
        <f t="shared" si="21"/>
        <v>2435</v>
      </c>
      <c r="K81" s="191">
        <f t="shared" si="21"/>
        <v>261</v>
      </c>
      <c r="L81" s="191">
        <f t="shared" si="21"/>
        <v>80</v>
      </c>
      <c r="M81" s="191">
        <f t="shared" si="21"/>
        <v>0</v>
      </c>
      <c r="N81" s="191">
        <f t="shared" si="21"/>
        <v>0</v>
      </c>
      <c r="O81" s="191">
        <f t="shared" si="21"/>
        <v>24</v>
      </c>
      <c r="P81" s="191">
        <f t="shared" si="21"/>
        <v>9</v>
      </c>
      <c r="Q81" s="191">
        <f t="shared" si="21"/>
        <v>0</v>
      </c>
      <c r="R81" s="191">
        <f t="shared" si="21"/>
        <v>0</v>
      </c>
      <c r="S81" s="191"/>
      <c r="T81" s="176"/>
    </row>
    <row r="82" spans="1:20" ht="18.600000000000001" customHeight="1">
      <c r="A82" s="296"/>
      <c r="B82" s="296"/>
      <c r="C82" s="296"/>
      <c r="D82" s="296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</row>
    <row r="83" spans="1:20" ht="22.5" customHeight="1">
      <c r="A83" s="311" t="s">
        <v>16</v>
      </c>
      <c r="B83" s="311"/>
      <c r="C83" s="311"/>
      <c r="D83" s="311"/>
      <c r="E83" s="311"/>
      <c r="F83" s="311"/>
      <c r="G83" s="311"/>
      <c r="H83" s="311"/>
      <c r="I83" s="311"/>
      <c r="J83" s="311"/>
      <c r="K83" s="311"/>
      <c r="L83" s="311"/>
      <c r="M83" s="311"/>
      <c r="N83" s="311"/>
      <c r="O83" s="311"/>
      <c r="P83" s="311"/>
      <c r="Q83" s="311"/>
      <c r="R83" s="311"/>
      <c r="S83" s="311"/>
      <c r="T83" s="311"/>
    </row>
    <row r="84" spans="1:20" ht="38.450000000000003" customHeight="1">
      <c r="A84" s="285" t="s">
        <v>2</v>
      </c>
      <c r="B84" s="286" t="s">
        <v>159</v>
      </c>
      <c r="C84" s="285" t="s">
        <v>3</v>
      </c>
      <c r="D84" s="286" t="s">
        <v>575</v>
      </c>
      <c r="E84" s="286"/>
      <c r="F84" s="286"/>
      <c r="G84" s="286"/>
      <c r="H84" s="294" t="s">
        <v>412</v>
      </c>
      <c r="I84" s="295" t="s">
        <v>413</v>
      </c>
      <c r="J84" s="295"/>
      <c r="K84" s="295" t="s">
        <v>414</v>
      </c>
      <c r="L84" s="295"/>
      <c r="M84" s="287" t="s">
        <v>160</v>
      </c>
      <c r="N84" s="287" t="s">
        <v>161</v>
      </c>
      <c r="O84" s="287" t="s">
        <v>8</v>
      </c>
      <c r="P84" s="287" t="s">
        <v>162</v>
      </c>
      <c r="Q84" s="287" t="s">
        <v>588</v>
      </c>
      <c r="R84" s="287" t="s">
        <v>598</v>
      </c>
      <c r="S84" s="169" t="s">
        <v>619</v>
      </c>
      <c r="T84" s="287" t="s">
        <v>21</v>
      </c>
    </row>
    <row r="85" spans="1:20" ht="38.450000000000003" customHeight="1">
      <c r="A85" s="285"/>
      <c r="B85" s="286"/>
      <c r="C85" s="285"/>
      <c r="D85" s="168" t="s">
        <v>4</v>
      </c>
      <c r="E85" s="168" t="s">
        <v>5</v>
      </c>
      <c r="F85" s="168" t="s">
        <v>6</v>
      </c>
      <c r="G85" s="168" t="s">
        <v>7</v>
      </c>
      <c r="H85" s="294"/>
      <c r="I85" s="168" t="s">
        <v>436</v>
      </c>
      <c r="J85" s="170" t="s">
        <v>437</v>
      </c>
      <c r="K85" s="168" t="s">
        <v>436</v>
      </c>
      <c r="L85" s="170" t="s">
        <v>437</v>
      </c>
      <c r="M85" s="288"/>
      <c r="N85" s="288"/>
      <c r="O85" s="288"/>
      <c r="P85" s="288"/>
      <c r="Q85" s="288"/>
      <c r="R85" s="288"/>
      <c r="S85" s="171" t="s">
        <v>620</v>
      </c>
      <c r="T85" s="288"/>
    </row>
    <row r="86" spans="1:20" ht="38.450000000000003" customHeight="1">
      <c r="A86" s="321" t="s">
        <v>595</v>
      </c>
      <c r="B86" s="322"/>
      <c r="C86" s="323"/>
      <c r="D86" s="323"/>
      <c r="E86" s="323"/>
      <c r="F86" s="323"/>
      <c r="G86" s="217">
        <f>G92</f>
        <v>5</v>
      </c>
      <c r="H86" s="217"/>
      <c r="I86" s="217">
        <f t="shared" ref="I86:R86" si="22">I92</f>
        <v>1616</v>
      </c>
      <c r="J86" s="217">
        <f t="shared" si="22"/>
        <v>927</v>
      </c>
      <c r="K86" s="217">
        <f t="shared" si="22"/>
        <v>41</v>
      </c>
      <c r="L86" s="217">
        <f t="shared" si="22"/>
        <v>10</v>
      </c>
      <c r="M86" s="217"/>
      <c r="N86" s="217"/>
      <c r="O86" s="217">
        <f t="shared" si="22"/>
        <v>3</v>
      </c>
      <c r="P86" s="217">
        <f t="shared" si="22"/>
        <v>1</v>
      </c>
      <c r="Q86" s="217">
        <f t="shared" si="22"/>
        <v>0</v>
      </c>
      <c r="R86" s="217">
        <f t="shared" si="22"/>
        <v>1</v>
      </c>
      <c r="S86" s="213"/>
      <c r="T86" s="213"/>
    </row>
    <row r="87" spans="1:20" ht="38.450000000000003" customHeight="1">
      <c r="A87" s="176">
        <v>1</v>
      </c>
      <c r="B87" s="190" t="s">
        <v>670</v>
      </c>
      <c r="C87" s="192" t="str">
        <f>'20 ACs for 2020'!B28</f>
        <v xml:space="preserve">Stoeng Traing Sen Chey </v>
      </c>
      <c r="D87" s="203" t="s">
        <v>727</v>
      </c>
      <c r="E87" s="203" t="s">
        <v>728</v>
      </c>
      <c r="F87" s="203" t="s">
        <v>729</v>
      </c>
      <c r="G87" s="174" t="s">
        <v>359</v>
      </c>
      <c r="H87" s="174" t="str">
        <f>'20 ACs for 2020'!F28</f>
        <v>Dec 20, 2010</v>
      </c>
      <c r="I87" s="174">
        <f>'20 ACs for 2020'!G28</f>
        <v>173</v>
      </c>
      <c r="J87" s="174">
        <f>'20 ACs for 2020'!H28</f>
        <v>73</v>
      </c>
      <c r="K87" s="174">
        <f>'20 ACs for 2020'!I28</f>
        <v>8</v>
      </c>
      <c r="L87" s="174">
        <f>'20 ACs for 2020'!J28</f>
        <v>2</v>
      </c>
      <c r="M87" s="174" t="s">
        <v>587</v>
      </c>
      <c r="N87" s="195" t="str">
        <f>'20 ACs for 2020'!O28</f>
        <v>1,500 m2</v>
      </c>
      <c r="O87" s="176"/>
      <c r="P87" s="166"/>
      <c r="Q87" s="166"/>
      <c r="R87" s="166">
        <f>'20 ACs for 2020'!V28</f>
        <v>1</v>
      </c>
      <c r="S87" s="166">
        <v>2020</v>
      </c>
      <c r="T87" s="211" t="s">
        <v>761</v>
      </c>
    </row>
    <row r="88" spans="1:20" ht="38.450000000000003" customHeight="1">
      <c r="A88" s="176">
        <v>2</v>
      </c>
      <c r="B88" s="190" t="s">
        <v>671</v>
      </c>
      <c r="C88" s="192" t="str">
        <f>'20 ACs for 2020'!B29</f>
        <v>Sambo Mean Chey</v>
      </c>
      <c r="D88" s="203" t="s">
        <v>730</v>
      </c>
      <c r="E88" s="203" t="s">
        <v>728</v>
      </c>
      <c r="F88" s="203" t="s">
        <v>729</v>
      </c>
      <c r="G88" s="174" t="s">
        <v>359</v>
      </c>
      <c r="H88" s="174" t="str">
        <f>'20 ACs for 2020'!F29</f>
        <v>Dec 20, 2010</v>
      </c>
      <c r="I88" s="174">
        <f>'20 ACs for 2020'!G29</f>
        <v>511</v>
      </c>
      <c r="J88" s="174">
        <f>'20 ACs for 2020'!H29</f>
        <v>296</v>
      </c>
      <c r="K88" s="174">
        <f>'20 ACs for 2020'!I29</f>
        <v>8</v>
      </c>
      <c r="L88" s="174">
        <f>'20 ACs for 2020'!J29</f>
        <v>3</v>
      </c>
      <c r="M88" s="174" t="s">
        <v>587</v>
      </c>
      <c r="N88" s="195" t="str">
        <f>'20 ACs for 2020'!O29</f>
        <v>3,500 m2</v>
      </c>
      <c r="O88" s="176">
        <f>'20 ACs for 2020'!T29</f>
        <v>1</v>
      </c>
      <c r="P88" s="166"/>
      <c r="Q88" s="166"/>
      <c r="R88" s="166"/>
      <c r="S88" s="166">
        <v>2020</v>
      </c>
      <c r="T88" s="211" t="s">
        <v>762</v>
      </c>
    </row>
    <row r="89" spans="1:20" ht="38.450000000000003" customHeight="1">
      <c r="A89" s="176">
        <v>3</v>
      </c>
      <c r="B89" s="190" t="s">
        <v>672</v>
      </c>
      <c r="C89" s="192" t="str">
        <f>'20 ACs for 2020'!B30</f>
        <v>Apivat Srok Yeung</v>
      </c>
      <c r="D89" s="203" t="s">
        <v>731</v>
      </c>
      <c r="E89" s="203" t="s">
        <v>732</v>
      </c>
      <c r="F89" s="203" t="s">
        <v>366</v>
      </c>
      <c r="G89" s="174" t="s">
        <v>359</v>
      </c>
      <c r="H89" s="174" t="str">
        <f>'20 ACs for 2020'!F30</f>
        <v>Dec 25, 2015</v>
      </c>
      <c r="I89" s="174">
        <f>'20 ACs for 2020'!G30</f>
        <v>251</v>
      </c>
      <c r="J89" s="174">
        <f>'20 ACs for 2020'!H30</f>
        <v>106</v>
      </c>
      <c r="K89" s="174">
        <f>'20 ACs for 2020'!I30</f>
        <v>10</v>
      </c>
      <c r="L89" s="174">
        <f>'20 ACs for 2020'!J30</f>
        <v>1</v>
      </c>
      <c r="M89" s="174" t="s">
        <v>587</v>
      </c>
      <c r="N89" s="195" t="str">
        <f>'20 ACs for 2020'!O30</f>
        <v>70 m X 220 m</v>
      </c>
      <c r="O89" s="176">
        <f>'20 ACs for 2020'!T30</f>
        <v>1</v>
      </c>
      <c r="P89" s="166"/>
      <c r="Q89" s="166"/>
      <c r="R89" s="166"/>
      <c r="S89" s="166">
        <v>2020</v>
      </c>
      <c r="T89" s="211" t="s">
        <v>763</v>
      </c>
    </row>
    <row r="90" spans="1:20" ht="38.450000000000003" customHeight="1">
      <c r="A90" s="176">
        <v>4</v>
      </c>
      <c r="B90" s="190" t="s">
        <v>673</v>
      </c>
      <c r="C90" s="192" t="str">
        <f>'20 ACs for 2020'!B31</f>
        <v>Apivat Moul Than Yeung</v>
      </c>
      <c r="D90" s="203" t="s">
        <v>733</v>
      </c>
      <c r="E90" s="203" t="s">
        <v>734</v>
      </c>
      <c r="F90" s="203" t="s">
        <v>362</v>
      </c>
      <c r="G90" s="174" t="s">
        <v>359</v>
      </c>
      <c r="H90" s="174">
        <f>'20 ACs for 2020'!F31</f>
        <v>2016</v>
      </c>
      <c r="I90" s="174">
        <f>'20 ACs for 2020'!G31</f>
        <v>643</v>
      </c>
      <c r="J90" s="174">
        <f>'20 ACs for 2020'!H31</f>
        <v>440</v>
      </c>
      <c r="K90" s="174">
        <f>'20 ACs for 2020'!I31</f>
        <v>8</v>
      </c>
      <c r="L90" s="174">
        <f>'20 ACs for 2020'!J31</f>
        <v>2</v>
      </c>
      <c r="M90" s="174" t="s">
        <v>587</v>
      </c>
      <c r="N90" s="195" t="str">
        <f>'20 ACs for 2020'!O31</f>
        <v>15,000 m2</v>
      </c>
      <c r="O90" s="176">
        <f>'20 ACs for 2020'!T31</f>
        <v>1</v>
      </c>
      <c r="P90" s="166"/>
      <c r="Q90" s="166"/>
      <c r="R90" s="166"/>
      <c r="S90" s="166">
        <v>2020</v>
      </c>
      <c r="T90" s="211" t="s">
        <v>764</v>
      </c>
    </row>
    <row r="91" spans="1:20" ht="38.450000000000003" customHeight="1">
      <c r="A91" s="176">
        <v>5</v>
      </c>
      <c r="B91" s="190" t="s">
        <v>674</v>
      </c>
      <c r="C91" s="192" t="str">
        <f>'20 ACs for 2020'!B32</f>
        <v>Pun Lork Thmey</v>
      </c>
      <c r="D91" s="204" t="s">
        <v>735</v>
      </c>
      <c r="E91" s="204" t="s">
        <v>736</v>
      </c>
      <c r="F91" s="204" t="s">
        <v>737</v>
      </c>
      <c r="G91" s="174" t="s">
        <v>359</v>
      </c>
      <c r="H91" s="196">
        <f>'20 ACs for 2020'!F32</f>
        <v>42644</v>
      </c>
      <c r="I91" s="174">
        <f>'20 ACs for 2020'!G32</f>
        <v>38</v>
      </c>
      <c r="J91" s="174">
        <f>'20 ACs for 2020'!H32</f>
        <v>12</v>
      </c>
      <c r="K91" s="174">
        <f>'20 ACs for 2020'!I32</f>
        <v>7</v>
      </c>
      <c r="L91" s="174">
        <f>'20 ACs for 2020'!J32</f>
        <v>2</v>
      </c>
      <c r="M91" s="174" t="s">
        <v>587</v>
      </c>
      <c r="N91" s="195" t="str">
        <f>'20 ACs for 2020'!O32</f>
        <v>No land</v>
      </c>
      <c r="O91" s="176"/>
      <c r="P91" s="166">
        <f>'20 ACs for 2020'!R32</f>
        <v>1</v>
      </c>
      <c r="Q91" s="166"/>
      <c r="R91" s="166"/>
      <c r="S91" s="166">
        <v>2020</v>
      </c>
      <c r="T91" s="211" t="s">
        <v>765</v>
      </c>
    </row>
    <row r="92" spans="1:20" ht="27.95" customHeight="1">
      <c r="A92" s="308"/>
      <c r="B92" s="309"/>
      <c r="C92" s="309"/>
      <c r="D92" s="309"/>
      <c r="E92" s="309"/>
      <c r="F92" s="310"/>
      <c r="G92" s="178">
        <f>COUNT(A87:A91)</f>
        <v>5</v>
      </c>
      <c r="H92" s="178"/>
      <c r="I92" s="178">
        <f>SUM(I87:I91)</f>
        <v>1616</v>
      </c>
      <c r="J92" s="178">
        <f t="shared" ref="J92:L92" si="23">SUM(J87:J91)</f>
        <v>927</v>
      </c>
      <c r="K92" s="178">
        <f t="shared" si="23"/>
        <v>41</v>
      </c>
      <c r="L92" s="178">
        <f t="shared" si="23"/>
        <v>10</v>
      </c>
      <c r="M92" s="178"/>
      <c r="N92" s="193"/>
      <c r="O92" s="194">
        <f>COUNT(O87:O91)</f>
        <v>3</v>
      </c>
      <c r="P92" s="194">
        <f t="shared" ref="P92:R92" si="24">COUNT(P87:P91)</f>
        <v>1</v>
      </c>
      <c r="Q92" s="194">
        <f t="shared" si="24"/>
        <v>0</v>
      </c>
      <c r="R92" s="194">
        <f t="shared" si="24"/>
        <v>1</v>
      </c>
      <c r="S92" s="194"/>
      <c r="T92" s="194"/>
    </row>
    <row r="93" spans="1:20" ht="26.45" customHeight="1">
      <c r="A93" s="321" t="s">
        <v>596</v>
      </c>
      <c r="B93" s="322"/>
      <c r="C93" s="323"/>
      <c r="D93" s="323"/>
      <c r="E93" s="323"/>
      <c r="F93" s="323"/>
      <c r="G93" s="217">
        <f>G98</f>
        <v>4</v>
      </c>
      <c r="H93" s="217"/>
      <c r="I93" s="217">
        <f t="shared" ref="I93:R93" si="25">I98</f>
        <v>299</v>
      </c>
      <c r="J93" s="217">
        <f t="shared" si="25"/>
        <v>153</v>
      </c>
      <c r="K93" s="217">
        <f t="shared" si="25"/>
        <v>32</v>
      </c>
      <c r="L93" s="217">
        <f t="shared" si="25"/>
        <v>4</v>
      </c>
      <c r="M93" s="217"/>
      <c r="N93" s="217"/>
      <c r="O93" s="217">
        <f t="shared" si="25"/>
        <v>3</v>
      </c>
      <c r="P93" s="217">
        <f t="shared" si="25"/>
        <v>1</v>
      </c>
      <c r="Q93" s="217">
        <f t="shared" si="25"/>
        <v>0</v>
      </c>
      <c r="R93" s="217">
        <f t="shared" si="25"/>
        <v>0</v>
      </c>
      <c r="S93" s="213"/>
      <c r="T93" s="213"/>
    </row>
    <row r="94" spans="1:20" ht="38.450000000000003" customHeight="1">
      <c r="A94" s="176">
        <v>1</v>
      </c>
      <c r="B94" s="190" t="s">
        <v>675</v>
      </c>
      <c r="C94" s="192" t="str">
        <f>'35 ACs for 2021'!B30</f>
        <v>Akphiwat Kaksekor</v>
      </c>
      <c r="D94" s="174" t="str">
        <f>'35 ACs for 2021'!C30</f>
        <v>Sa Ang</v>
      </c>
      <c r="E94" s="174" t="str">
        <f>'35 ACs for 2021'!D30</f>
        <v>Trapeang Kor</v>
      </c>
      <c r="F94" s="174" t="str">
        <f>'35 ACs for 2021'!E30</f>
        <v>Chheung Prey</v>
      </c>
      <c r="G94" s="174" t="s">
        <v>359</v>
      </c>
      <c r="H94" s="174" t="s">
        <v>766</v>
      </c>
      <c r="I94" s="174">
        <v>85</v>
      </c>
      <c r="J94" s="174">
        <v>59</v>
      </c>
      <c r="K94" s="174">
        <v>8</v>
      </c>
      <c r="L94" s="174">
        <v>1</v>
      </c>
      <c r="M94" s="174" t="s">
        <v>587</v>
      </c>
      <c r="N94" s="174" t="s">
        <v>767</v>
      </c>
      <c r="O94" s="176">
        <f>'35 ACs for 2021'!K30</f>
        <v>1</v>
      </c>
      <c r="P94" s="176"/>
      <c r="Q94" s="166"/>
      <c r="R94" s="166"/>
      <c r="S94" s="166">
        <v>2021</v>
      </c>
      <c r="T94" s="212" t="str">
        <f>'35 ACs for 2021'!O30</f>
        <v>O17453081</v>
      </c>
    </row>
    <row r="95" spans="1:20" ht="38.450000000000003" customHeight="1">
      <c r="A95" s="176">
        <v>2</v>
      </c>
      <c r="B95" s="190" t="s">
        <v>676</v>
      </c>
      <c r="C95" s="192" t="str">
        <f>'35 ACs for 2021'!B31</f>
        <v xml:space="preserve">Chealea Akphivat </v>
      </c>
      <c r="D95" s="174" t="str">
        <f>'35 ACs for 2021'!C31</f>
        <v>Chea Lea</v>
      </c>
      <c r="E95" s="174" t="str">
        <f>'35 ACs for 2021'!D31</f>
        <v>Chea Lea</v>
      </c>
      <c r="F95" s="174" t="str">
        <f>'35 ACs for 2021'!E31</f>
        <v>Batheay</v>
      </c>
      <c r="G95" s="174" t="s">
        <v>359</v>
      </c>
      <c r="H95" s="196">
        <v>42363</v>
      </c>
      <c r="I95" s="174">
        <v>33</v>
      </c>
      <c r="J95" s="174">
        <v>19</v>
      </c>
      <c r="K95" s="174">
        <v>8</v>
      </c>
      <c r="L95" s="174">
        <v>3</v>
      </c>
      <c r="M95" s="174" t="s">
        <v>587</v>
      </c>
      <c r="N95" s="174" t="s">
        <v>768</v>
      </c>
      <c r="O95" s="176">
        <f>'35 ACs for 2021'!K31</f>
        <v>1</v>
      </c>
      <c r="P95" s="176"/>
      <c r="Q95" s="166"/>
      <c r="R95" s="166"/>
      <c r="S95" s="166">
        <v>2021</v>
      </c>
      <c r="T95" s="212" t="str">
        <f>'35 ACs for 2021'!O31</f>
        <v>O95906218</v>
      </c>
    </row>
    <row r="96" spans="1:20" ht="38.450000000000003" customHeight="1">
      <c r="A96" s="176">
        <v>3</v>
      </c>
      <c r="B96" s="190" t="s">
        <v>677</v>
      </c>
      <c r="C96" s="192" t="str">
        <f>'35 ACs for 2021'!B32</f>
        <v xml:space="preserve">Sammky Baray Andongang </v>
      </c>
      <c r="D96" s="174" t="str">
        <f>'35 ACs for 2021'!C32</f>
        <v>Prek Romdeng</v>
      </c>
      <c r="E96" s="174" t="str">
        <f>'35 ACs for 2021'!D32</f>
        <v>Baray</v>
      </c>
      <c r="F96" s="174" t="str">
        <f>'35 ACs for 2021'!E32</f>
        <v>Prey Chhor</v>
      </c>
      <c r="G96" s="174" t="s">
        <v>359</v>
      </c>
      <c r="H96" s="196">
        <v>42363</v>
      </c>
      <c r="I96" s="174">
        <v>66</v>
      </c>
      <c r="J96" s="174">
        <v>19</v>
      </c>
      <c r="K96" s="174">
        <v>8</v>
      </c>
      <c r="L96" s="174">
        <v>0</v>
      </c>
      <c r="M96" s="174" t="s">
        <v>587</v>
      </c>
      <c r="N96" s="174" t="s">
        <v>769</v>
      </c>
      <c r="O96" s="176">
        <f>'35 ACs for 2021'!K32</f>
        <v>1</v>
      </c>
      <c r="P96" s="176"/>
      <c r="Q96" s="166"/>
      <c r="R96" s="166"/>
      <c r="S96" s="166">
        <v>2021</v>
      </c>
      <c r="T96" s="212" t="str">
        <f>'35 ACs for 2021'!O32</f>
        <v>O89540893</v>
      </c>
    </row>
    <row r="97" spans="1:20" ht="38.450000000000003" customHeight="1">
      <c r="A97" s="176">
        <v>4</v>
      </c>
      <c r="B97" s="190" t="s">
        <v>678</v>
      </c>
      <c r="C97" s="192" t="str">
        <f>'35 ACs for 2021'!B33</f>
        <v xml:space="preserve">Sammky Mohakhnhoung </v>
      </c>
      <c r="D97" s="174" t="str">
        <f>'35 ACs for 2021'!C33</f>
        <v>Chong Khnhoung</v>
      </c>
      <c r="E97" s="174" t="str">
        <f>'35 ACs for 2021'!D33</f>
        <v>Moha Khnhoung</v>
      </c>
      <c r="F97" s="174" t="str">
        <f>'35 ACs for 2021'!E33</f>
        <v>Koh Sotin</v>
      </c>
      <c r="G97" s="174" t="s">
        <v>359</v>
      </c>
      <c r="H97" s="196">
        <v>42363</v>
      </c>
      <c r="I97" s="174">
        <v>115</v>
      </c>
      <c r="J97" s="174">
        <v>56</v>
      </c>
      <c r="K97" s="174">
        <v>8</v>
      </c>
      <c r="L97" s="174">
        <v>0</v>
      </c>
      <c r="M97" s="174" t="s">
        <v>587</v>
      </c>
      <c r="N97" s="174" t="s">
        <v>770</v>
      </c>
      <c r="O97" s="176"/>
      <c r="P97" s="176">
        <f>'35 ACs for 2021'!L33</f>
        <v>1</v>
      </c>
      <c r="Q97" s="166"/>
      <c r="R97" s="166"/>
      <c r="S97" s="166">
        <v>2021</v>
      </c>
      <c r="T97" s="212" t="str">
        <f>'35 ACs for 2021'!O33</f>
        <v>O12258897</v>
      </c>
    </row>
    <row r="98" spans="1:20" ht="24.95" customHeight="1">
      <c r="A98" s="315"/>
      <c r="B98" s="316"/>
      <c r="C98" s="316"/>
      <c r="D98" s="316"/>
      <c r="E98" s="316"/>
      <c r="F98" s="317"/>
      <c r="G98" s="178">
        <f>COUNT(A94:A97)</f>
        <v>4</v>
      </c>
      <c r="H98" s="178"/>
      <c r="I98" s="178">
        <f>SUM(I94:I97)</f>
        <v>299</v>
      </c>
      <c r="J98" s="178">
        <f t="shared" ref="J98:L98" si="26">SUM(J94:J97)</f>
        <v>153</v>
      </c>
      <c r="K98" s="178">
        <f t="shared" si="26"/>
        <v>32</v>
      </c>
      <c r="L98" s="178">
        <f t="shared" si="26"/>
        <v>4</v>
      </c>
      <c r="M98" s="178"/>
      <c r="N98" s="193"/>
      <c r="O98" s="194">
        <f>COUNT(O94:O97)</f>
        <v>3</v>
      </c>
      <c r="P98" s="194">
        <f>COUNT(P94:P97)</f>
        <v>1</v>
      </c>
      <c r="Q98" s="194">
        <f>COUNT(Q94:Q97)</f>
        <v>0</v>
      </c>
      <c r="R98" s="194">
        <f>COUNT(R94:R97)</f>
        <v>0</v>
      </c>
      <c r="S98" s="194"/>
      <c r="T98" s="194"/>
    </row>
    <row r="99" spans="1:20" ht="33" customHeight="1">
      <c r="A99" s="321" t="s">
        <v>597</v>
      </c>
      <c r="B99" s="322"/>
      <c r="C99" s="323"/>
      <c r="D99" s="323"/>
      <c r="E99" s="323"/>
      <c r="F99" s="323"/>
      <c r="G99" s="217">
        <f>G101+G105</f>
        <v>4</v>
      </c>
      <c r="H99" s="217"/>
      <c r="I99" s="217">
        <f t="shared" ref="I99:R99" si="27">I101+I105</f>
        <v>381</v>
      </c>
      <c r="J99" s="217">
        <f t="shared" si="27"/>
        <v>137</v>
      </c>
      <c r="K99" s="217">
        <f t="shared" si="27"/>
        <v>32</v>
      </c>
      <c r="L99" s="217">
        <f t="shared" si="27"/>
        <v>5</v>
      </c>
      <c r="M99" s="217"/>
      <c r="N99" s="217"/>
      <c r="O99" s="217">
        <f t="shared" si="27"/>
        <v>3</v>
      </c>
      <c r="P99" s="217">
        <f t="shared" si="27"/>
        <v>0</v>
      </c>
      <c r="Q99" s="217">
        <f t="shared" si="27"/>
        <v>0</v>
      </c>
      <c r="R99" s="217">
        <f t="shared" si="27"/>
        <v>1</v>
      </c>
      <c r="S99" s="213"/>
      <c r="T99" s="213"/>
    </row>
    <row r="100" spans="1:20" ht="38.450000000000003" customHeight="1">
      <c r="A100" s="176">
        <v>1</v>
      </c>
      <c r="B100" s="190" t="str">
        <f>'12 ACs for 2022'!B19</f>
        <v>ស.ក ទ្រទ្រង់កសិករ</v>
      </c>
      <c r="C100" s="190" t="str">
        <f>'12 ACs for 2022'!C19</f>
        <v>Tratrong Kasekor  AC</v>
      </c>
      <c r="D100" s="190" t="str">
        <f>'12 ACs for 2022'!D19</f>
        <v>ខ្ទួយបី
Khtuy Bey</v>
      </c>
      <c r="E100" s="190" t="str">
        <f>'12 ACs for 2022'!E19</f>
        <v>អូម្លូរ
Ou Mlour</v>
      </c>
      <c r="F100" s="190" t="str">
        <f>'12 ACs for 2022'!F19</f>
        <v>ស្ទឹងត្រង់
Steung Trang</v>
      </c>
      <c r="G100" s="190" t="str">
        <f>'12 ACs for 2022'!G19</f>
        <v>កំពង់ចាម
Kampong Cham</v>
      </c>
      <c r="H100" s="196">
        <v>41362</v>
      </c>
      <c r="I100" s="174">
        <v>76</v>
      </c>
      <c r="J100" s="174">
        <v>15</v>
      </c>
      <c r="K100" s="174">
        <v>8</v>
      </c>
      <c r="L100" s="174">
        <v>1</v>
      </c>
      <c r="M100" s="174" t="str">
        <f>'12 ACs for 2022'!H19</f>
        <v>X=556976
Y=1371828</v>
      </c>
      <c r="N100" s="174" t="str">
        <f>'12 ACs for 2022'!I19</f>
        <v>71mx71m</v>
      </c>
      <c r="O100" s="176"/>
      <c r="P100" s="166"/>
      <c r="Q100" s="166"/>
      <c r="R100" s="166">
        <f>'12 ACs for 2022'!J19</f>
        <v>1</v>
      </c>
      <c r="S100" s="166">
        <v>2022</v>
      </c>
      <c r="T100" s="211" t="str">
        <f>'12 ACs for 2022'!L19</f>
        <v>077 284 446
088 7172 911</v>
      </c>
    </row>
    <row r="101" spans="1:20" ht="30" customHeight="1">
      <c r="A101" s="297" t="s">
        <v>650</v>
      </c>
      <c r="B101" s="298"/>
      <c r="C101" s="298"/>
      <c r="D101" s="298"/>
      <c r="E101" s="298"/>
      <c r="F101" s="304"/>
      <c r="G101" s="178">
        <f>COUNT(A100)</f>
        <v>1</v>
      </c>
      <c r="H101" s="178"/>
      <c r="I101" s="178">
        <f>SUM(I100)</f>
        <v>76</v>
      </c>
      <c r="J101" s="178">
        <f t="shared" ref="J101:L101" si="28">SUM(J100)</f>
        <v>15</v>
      </c>
      <c r="K101" s="178">
        <f t="shared" si="28"/>
        <v>8</v>
      </c>
      <c r="L101" s="178">
        <f t="shared" si="28"/>
        <v>1</v>
      </c>
      <c r="M101" s="178"/>
      <c r="N101" s="193"/>
      <c r="O101" s="194">
        <f>COUNT(O100)</f>
        <v>0</v>
      </c>
      <c r="P101" s="194">
        <f t="shared" ref="P101:R101" si="29">COUNT(P100)</f>
        <v>0</v>
      </c>
      <c r="Q101" s="194">
        <f t="shared" si="29"/>
        <v>0</v>
      </c>
      <c r="R101" s="194">
        <f t="shared" si="29"/>
        <v>1</v>
      </c>
      <c r="S101" s="194"/>
      <c r="T101" s="194"/>
    </row>
    <row r="102" spans="1:20" ht="38.450000000000003" customHeight="1">
      <c r="A102" s="176">
        <v>1</v>
      </c>
      <c r="B102" s="190" t="str">
        <f>'19 ACs for 2023'!B21</f>
        <v>ស.ក ខ្វិតធំ​រីកចម្រើន</v>
      </c>
      <c r="C102" s="190" t="str">
        <f>'19 ACs for 2023'!C21</f>
        <v xml:space="preserve">   Kvat Thom Rik
 Chamroeun AC</v>
      </c>
      <c r="D102" s="190" t="str">
        <f>'19 ACs for 2023'!D21</f>
        <v>ខ្វិតធំ
 Kvat Thom</v>
      </c>
      <c r="E102" s="190" t="str">
        <f>'19 ACs for 2023'!E21</f>
        <v>ខ្វិតធំ
 Kvat Thom</v>
      </c>
      <c r="F102" s="190" t="str">
        <f>'19 ACs for 2023'!F21</f>
        <v>ព្រៃឈរ
Prey Chhur</v>
      </c>
      <c r="G102" s="190" t="str">
        <f>'19 ACs for 2023'!G21</f>
        <v>កំពង់ចាម
Kampong Cham</v>
      </c>
      <c r="H102" s="174" t="s">
        <v>630</v>
      </c>
      <c r="I102" s="174">
        <v>51</v>
      </c>
      <c r="J102" s="174">
        <v>28</v>
      </c>
      <c r="K102" s="174">
        <v>8</v>
      </c>
      <c r="L102" s="174">
        <v>1</v>
      </c>
      <c r="M102" s="174" t="str">
        <f>'19 ACs for 2023'!H21</f>
        <v>X=524244
Y=1331665</v>
      </c>
      <c r="N102" s="174" t="str">
        <f>'19 ACs for 2023'!I21</f>
        <v>2325m2</v>
      </c>
      <c r="O102" s="176">
        <f>'19 ACs for 2023'!K21</f>
        <v>1</v>
      </c>
      <c r="P102" s="166"/>
      <c r="Q102" s="166"/>
      <c r="R102" s="166"/>
      <c r="S102" s="166">
        <v>2022</v>
      </c>
      <c r="T102" s="211" t="str">
        <f>'19 ACs for 2023'!M21</f>
        <v>096​ 66​ 86 986
088 912 1292</v>
      </c>
    </row>
    <row r="103" spans="1:20" ht="38.450000000000003" customHeight="1">
      <c r="A103" s="176">
        <v>2</v>
      </c>
      <c r="B103" s="190" t="str">
        <f>'19 ACs for 2023'!B22</f>
        <v>ស.ក ហាន់ជ័យ</v>
      </c>
      <c r="C103" s="190" t="str">
        <f>'19 ACs for 2023'!C22</f>
        <v>Han Chey AC</v>
      </c>
      <c r="D103" s="190" t="str">
        <f>'19 ACs for 2023'!D22</f>
        <v>ហាន់ជ័យ
Han Chey</v>
      </c>
      <c r="E103" s="190" t="str">
        <f>'19 ACs for 2023'!E22</f>
        <v>ហាន់ជ័យ
Han Chey</v>
      </c>
      <c r="F103" s="190" t="str">
        <f>'19 ACs for 2023'!F22</f>
        <v>កំពង់សៀម
Kampong Seam</v>
      </c>
      <c r="G103" s="190" t="str">
        <f>'19 ACs for 2023'!G22</f>
        <v>កំពង់ចាម
Kampong Cham</v>
      </c>
      <c r="H103" s="174" t="s">
        <v>631</v>
      </c>
      <c r="I103" s="174">
        <v>27</v>
      </c>
      <c r="J103" s="174">
        <v>7</v>
      </c>
      <c r="K103" s="174">
        <v>8</v>
      </c>
      <c r="L103" s="174">
        <v>1</v>
      </c>
      <c r="M103" s="174" t="str">
        <f>'19 ACs for 2023'!H22</f>
        <v>X=557146
Y=1342130</v>
      </c>
      <c r="N103" s="174" t="str">
        <f>'19 ACs for 2023'!I22</f>
        <v>22mx26m</v>
      </c>
      <c r="O103" s="176">
        <f>'19 ACs for 2023'!K22</f>
        <v>1</v>
      </c>
      <c r="P103" s="166"/>
      <c r="Q103" s="166"/>
      <c r="R103" s="166"/>
      <c r="S103" s="166">
        <v>2022</v>
      </c>
      <c r="T103" s="211" t="str">
        <f>'19 ACs for 2023'!M22</f>
        <v>099 53 14 24</v>
      </c>
    </row>
    <row r="104" spans="1:20" ht="38.450000000000003" customHeight="1">
      <c r="A104" s="176">
        <v>3</v>
      </c>
      <c r="B104" s="190" t="str">
        <f>'19 ACs for 2023'!B23</f>
        <v>ស.ក រាមាជើងព្រៃ</v>
      </c>
      <c r="C104" s="190" t="str">
        <f>'19 ACs for 2023'!C23</f>
        <v xml:space="preserve">  Reamear Cheng
 Prey AC</v>
      </c>
      <c r="D104" s="190" t="str">
        <f>'19 ACs for 2023'!D23</f>
        <v>ឈើទាល 
Chher Teal</v>
      </c>
      <c r="E104" s="190" t="str">
        <f>'19 ACs for 2023'!E23</f>
        <v>ផ្តៅជុំ 
Phdoa Chhum</v>
      </c>
      <c r="F104" s="190" t="str">
        <f>'19 ACs for 2023'!F23</f>
        <v xml:space="preserve">ជើងព្រៃ
Cheng Prey </v>
      </c>
      <c r="G104" s="190" t="str">
        <f>'19 ACs for 2023'!G23</f>
        <v>កំពង់ចាម
Kampong Cham</v>
      </c>
      <c r="H104" s="174">
        <v>2015</v>
      </c>
      <c r="I104" s="174">
        <v>227</v>
      </c>
      <c r="J104" s="174">
        <v>87</v>
      </c>
      <c r="K104" s="174">
        <v>8</v>
      </c>
      <c r="L104" s="174">
        <v>2</v>
      </c>
      <c r="M104" s="174" t="str">
        <f>'19 ACs for 2023'!H23</f>
        <v>X=505296
Y=1330967</v>
      </c>
      <c r="N104" s="174" t="str">
        <f>'19 ACs for 2023'!I23</f>
        <v>988m2</v>
      </c>
      <c r="O104" s="176">
        <f>'19 ACs for 2023'!K23</f>
        <v>1</v>
      </c>
      <c r="P104" s="166"/>
      <c r="Q104" s="166"/>
      <c r="R104" s="166"/>
      <c r="S104" s="166">
        <v>2022</v>
      </c>
      <c r="T104" s="211" t="str">
        <f>'19 ACs for 2023'!M23</f>
        <v>012 21 83 79</v>
      </c>
    </row>
    <row r="105" spans="1:20" ht="30" customHeight="1">
      <c r="A105" s="312" t="s">
        <v>815</v>
      </c>
      <c r="B105" s="313"/>
      <c r="C105" s="313"/>
      <c r="D105" s="313"/>
      <c r="E105" s="313"/>
      <c r="F105" s="314"/>
      <c r="G105" s="178">
        <f>COUNT(A102:A104)</f>
        <v>3</v>
      </c>
      <c r="H105" s="178"/>
      <c r="I105" s="178">
        <f>SUM(I102:I104)</f>
        <v>305</v>
      </c>
      <c r="J105" s="178">
        <f t="shared" ref="J105:L105" si="30">SUM(J102:J104)</f>
        <v>122</v>
      </c>
      <c r="K105" s="178">
        <f t="shared" si="30"/>
        <v>24</v>
      </c>
      <c r="L105" s="178">
        <f t="shared" si="30"/>
        <v>4</v>
      </c>
      <c r="M105" s="178"/>
      <c r="N105" s="193"/>
      <c r="O105" s="194">
        <f>COUNT(O102:O104)</f>
        <v>3</v>
      </c>
      <c r="P105" s="194">
        <f t="shared" ref="P105:R105" si="31">COUNT(P102:P104)</f>
        <v>0</v>
      </c>
      <c r="Q105" s="194">
        <f t="shared" si="31"/>
        <v>0</v>
      </c>
      <c r="R105" s="194">
        <f t="shared" si="31"/>
        <v>0</v>
      </c>
      <c r="S105" s="194"/>
      <c r="T105" s="194"/>
    </row>
    <row r="106" spans="1:20" ht="30.95" customHeight="1">
      <c r="A106" s="283" t="s">
        <v>618</v>
      </c>
      <c r="B106" s="284"/>
      <c r="C106" s="284"/>
      <c r="D106" s="284"/>
      <c r="E106" s="284"/>
      <c r="F106" s="284"/>
      <c r="G106" s="191">
        <f>SUM(G93,G99,G86)</f>
        <v>13</v>
      </c>
      <c r="H106" s="191">
        <f t="shared" ref="H106:R106" si="32">SUM(H93,H99,H86)</f>
        <v>0</v>
      </c>
      <c r="I106" s="191">
        <f t="shared" si="32"/>
        <v>2296</v>
      </c>
      <c r="J106" s="191">
        <f t="shared" si="32"/>
        <v>1217</v>
      </c>
      <c r="K106" s="191">
        <f t="shared" si="32"/>
        <v>105</v>
      </c>
      <c r="L106" s="191">
        <f t="shared" si="32"/>
        <v>19</v>
      </c>
      <c r="M106" s="191"/>
      <c r="N106" s="191"/>
      <c r="O106" s="191">
        <f t="shared" si="32"/>
        <v>9</v>
      </c>
      <c r="P106" s="191">
        <f t="shared" si="32"/>
        <v>2</v>
      </c>
      <c r="Q106" s="191">
        <f t="shared" si="32"/>
        <v>0</v>
      </c>
      <c r="R106" s="191">
        <f t="shared" si="32"/>
        <v>2</v>
      </c>
      <c r="S106" s="191"/>
      <c r="T106" s="197"/>
    </row>
    <row r="107" spans="1:20" ht="18.600000000000001" customHeight="1">
      <c r="A107" s="318"/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20"/>
    </row>
    <row r="108" spans="1:20" ht="24" customHeight="1">
      <c r="A108" s="289" t="s">
        <v>18</v>
      </c>
      <c r="B108" s="289"/>
      <c r="C108" s="289"/>
      <c r="D108" s="289"/>
      <c r="E108" s="289"/>
      <c r="F108" s="289"/>
      <c r="G108" s="289"/>
      <c r="H108" s="289"/>
      <c r="I108" s="289"/>
      <c r="J108" s="289"/>
      <c r="K108" s="289"/>
      <c r="L108" s="289"/>
      <c r="M108" s="289"/>
      <c r="N108" s="289"/>
      <c r="O108" s="289"/>
      <c r="P108" s="289"/>
      <c r="Q108" s="289"/>
      <c r="R108" s="289"/>
      <c r="S108" s="289"/>
      <c r="T108" s="289"/>
    </row>
    <row r="109" spans="1:20" ht="38.450000000000003" customHeight="1">
      <c r="A109" s="285" t="s">
        <v>2</v>
      </c>
      <c r="B109" s="286" t="s">
        <v>159</v>
      </c>
      <c r="C109" s="285" t="s">
        <v>3</v>
      </c>
      <c r="D109" s="286" t="s">
        <v>575</v>
      </c>
      <c r="E109" s="286"/>
      <c r="F109" s="286"/>
      <c r="G109" s="286"/>
      <c r="H109" s="294" t="s">
        <v>412</v>
      </c>
      <c r="I109" s="295" t="s">
        <v>413</v>
      </c>
      <c r="J109" s="295"/>
      <c r="K109" s="295" t="s">
        <v>414</v>
      </c>
      <c r="L109" s="295"/>
      <c r="M109" s="287" t="s">
        <v>160</v>
      </c>
      <c r="N109" s="287" t="s">
        <v>161</v>
      </c>
      <c r="O109" s="287" t="s">
        <v>8</v>
      </c>
      <c r="P109" s="287" t="s">
        <v>162</v>
      </c>
      <c r="Q109" s="287" t="s">
        <v>588</v>
      </c>
      <c r="R109" s="287" t="s">
        <v>598</v>
      </c>
      <c r="S109" s="169" t="s">
        <v>619</v>
      </c>
      <c r="T109" s="287" t="s">
        <v>21</v>
      </c>
    </row>
    <row r="110" spans="1:20" ht="38.450000000000003" customHeight="1">
      <c r="A110" s="285"/>
      <c r="B110" s="286"/>
      <c r="C110" s="285"/>
      <c r="D110" s="168" t="s">
        <v>4</v>
      </c>
      <c r="E110" s="168" t="s">
        <v>5</v>
      </c>
      <c r="F110" s="168" t="s">
        <v>6</v>
      </c>
      <c r="G110" s="168" t="s">
        <v>7</v>
      </c>
      <c r="H110" s="294"/>
      <c r="I110" s="168" t="s">
        <v>436</v>
      </c>
      <c r="J110" s="170" t="s">
        <v>437</v>
      </c>
      <c r="K110" s="168" t="s">
        <v>436</v>
      </c>
      <c r="L110" s="170" t="s">
        <v>437</v>
      </c>
      <c r="M110" s="288"/>
      <c r="N110" s="288"/>
      <c r="O110" s="288"/>
      <c r="P110" s="288"/>
      <c r="Q110" s="288"/>
      <c r="R110" s="288"/>
      <c r="S110" s="171" t="s">
        <v>620</v>
      </c>
      <c r="T110" s="288"/>
    </row>
    <row r="111" spans="1:20" ht="26.45" customHeight="1">
      <c r="A111" s="321" t="s">
        <v>603</v>
      </c>
      <c r="B111" s="322"/>
      <c r="C111" s="323"/>
      <c r="D111" s="323"/>
      <c r="E111" s="323"/>
      <c r="F111" s="323"/>
      <c r="G111" s="217">
        <f>G117</f>
        <v>5</v>
      </c>
      <c r="H111" s="217"/>
      <c r="I111" s="217">
        <f t="shared" ref="I111:R111" si="33">I117</f>
        <v>516</v>
      </c>
      <c r="J111" s="217">
        <f t="shared" si="33"/>
        <v>204</v>
      </c>
      <c r="K111" s="217">
        <f t="shared" si="33"/>
        <v>42</v>
      </c>
      <c r="L111" s="217">
        <f t="shared" si="33"/>
        <v>6</v>
      </c>
      <c r="M111" s="217"/>
      <c r="N111" s="217"/>
      <c r="O111" s="217">
        <f t="shared" si="33"/>
        <v>2</v>
      </c>
      <c r="P111" s="217">
        <f t="shared" si="33"/>
        <v>1</v>
      </c>
      <c r="Q111" s="217">
        <f t="shared" si="33"/>
        <v>0</v>
      </c>
      <c r="R111" s="217">
        <f t="shared" si="33"/>
        <v>2</v>
      </c>
      <c r="S111" s="213"/>
      <c r="T111" s="213"/>
    </row>
    <row r="112" spans="1:20" ht="28.5" customHeight="1">
      <c r="A112" s="198">
        <v>1</v>
      </c>
      <c r="B112" s="198" t="s">
        <v>679</v>
      </c>
      <c r="C112" s="198" t="str">
        <f>'20 ACs for 2020'!B22</f>
        <v xml:space="preserve">Samaky Kork </v>
      </c>
      <c r="D112" s="203" t="s">
        <v>716</v>
      </c>
      <c r="E112" s="203" t="s">
        <v>717</v>
      </c>
      <c r="F112" s="203" t="s">
        <v>718</v>
      </c>
      <c r="G112" s="198" t="s">
        <v>376</v>
      </c>
      <c r="H112" s="198" t="str">
        <f>'20 ACs for 2020'!F22</f>
        <v>Dec 19, 2018</v>
      </c>
      <c r="I112" s="198">
        <f>'20 ACs for 2020'!G22</f>
        <v>99</v>
      </c>
      <c r="J112" s="198">
        <f>'20 ACs for 2020'!H22</f>
        <v>39</v>
      </c>
      <c r="K112" s="198">
        <f>'20 ACs for 2020'!I22</f>
        <v>8</v>
      </c>
      <c r="L112" s="198">
        <f>'20 ACs for 2020'!J22</f>
        <v>1</v>
      </c>
      <c r="M112" s="176" t="s">
        <v>587</v>
      </c>
      <c r="N112" s="198" t="s">
        <v>787</v>
      </c>
      <c r="O112" s="176">
        <f>'20 ACs for 2020'!T22</f>
        <v>1</v>
      </c>
      <c r="P112" s="176"/>
      <c r="Q112" s="176"/>
      <c r="R112" s="176"/>
      <c r="S112" s="176">
        <v>2020</v>
      </c>
      <c r="T112" s="209" t="s">
        <v>806</v>
      </c>
    </row>
    <row r="113" spans="1:20" ht="28.5" customHeight="1">
      <c r="A113" s="198">
        <v>2</v>
      </c>
      <c r="B113" s="198" t="s">
        <v>680</v>
      </c>
      <c r="C113" s="198" t="str">
        <f>'20 ACs for 2020'!B23</f>
        <v xml:space="preserve">Ponnhea Krek Rung Roeurng </v>
      </c>
      <c r="D113" s="203" t="s">
        <v>719</v>
      </c>
      <c r="E113" s="203" t="s">
        <v>720</v>
      </c>
      <c r="F113" s="203" t="s">
        <v>721</v>
      </c>
      <c r="G113" s="198" t="s">
        <v>376</v>
      </c>
      <c r="H113" s="198" t="str">
        <f>'20 ACs for 2020'!F23</f>
        <v>Jun 22, 2017</v>
      </c>
      <c r="I113" s="198">
        <f>'20 ACs for 2020'!G23</f>
        <v>140</v>
      </c>
      <c r="J113" s="198">
        <f>'20 ACs for 2020'!H23</f>
        <v>90</v>
      </c>
      <c r="K113" s="198">
        <f>'20 ACs for 2020'!I23</f>
        <v>8</v>
      </c>
      <c r="L113" s="198">
        <f>'20 ACs for 2020'!J23</f>
        <v>2</v>
      </c>
      <c r="M113" s="176" t="s">
        <v>587</v>
      </c>
      <c r="N113" s="198" t="s">
        <v>788</v>
      </c>
      <c r="O113" s="176"/>
      <c r="P113" s="176">
        <f>'20 ACs for 2020'!T23</f>
        <v>1</v>
      </c>
      <c r="Q113" s="176"/>
      <c r="R113" s="176"/>
      <c r="S113" s="176">
        <v>2020</v>
      </c>
      <c r="T113" s="209" t="s">
        <v>807</v>
      </c>
    </row>
    <row r="114" spans="1:20" ht="28.5" customHeight="1">
      <c r="A114" s="198">
        <v>3</v>
      </c>
      <c r="B114" s="198" t="s">
        <v>681</v>
      </c>
      <c r="C114" s="198" t="str">
        <f>'20 ACs for 2020'!B24</f>
        <v>Samaky DomBe</v>
      </c>
      <c r="D114" s="203" t="s">
        <v>519</v>
      </c>
      <c r="E114" s="203" t="s">
        <v>404</v>
      </c>
      <c r="F114" s="203" t="s">
        <v>722</v>
      </c>
      <c r="G114" s="198" t="s">
        <v>376</v>
      </c>
      <c r="H114" s="198" t="str">
        <f>'20 ACs for 2020'!F24</f>
        <v>Jan 3, 2020</v>
      </c>
      <c r="I114" s="198">
        <f>'20 ACs for 2020'!G24</f>
        <v>54</v>
      </c>
      <c r="J114" s="198">
        <f>'20 ACs for 2020'!H24</f>
        <v>10</v>
      </c>
      <c r="K114" s="198">
        <f>'20 ACs for 2020'!I24</f>
        <v>8</v>
      </c>
      <c r="L114" s="198">
        <f>'20 ACs for 2020'!J24</f>
        <v>1</v>
      </c>
      <c r="M114" s="176" t="s">
        <v>587</v>
      </c>
      <c r="N114" s="198" t="s">
        <v>789</v>
      </c>
      <c r="O114" s="176"/>
      <c r="P114" s="176"/>
      <c r="Q114" s="176"/>
      <c r="R114" s="176">
        <f>'20 ACs for 2020'!V24</f>
        <v>1</v>
      </c>
      <c r="S114" s="176">
        <v>2020</v>
      </c>
      <c r="T114" s="209" t="s">
        <v>808</v>
      </c>
    </row>
    <row r="115" spans="1:20" ht="28.5" customHeight="1">
      <c r="A115" s="198">
        <v>4</v>
      </c>
      <c r="B115" s="198" t="s">
        <v>682</v>
      </c>
      <c r="C115" s="198" t="str">
        <f>'20 ACs for 2020'!B25</f>
        <v xml:space="preserve">DomBe Rung Roeurng </v>
      </c>
      <c r="D115" s="203" t="s">
        <v>723</v>
      </c>
      <c r="E115" s="203" t="s">
        <v>722</v>
      </c>
      <c r="F115" s="203" t="s">
        <v>722</v>
      </c>
      <c r="G115" s="198" t="s">
        <v>376</v>
      </c>
      <c r="H115" s="198" t="str">
        <f>'20 ACs for 2020'!F25</f>
        <v>Sep 26, 2017</v>
      </c>
      <c r="I115" s="198">
        <f>'20 ACs for 2020'!G25</f>
        <v>138</v>
      </c>
      <c r="J115" s="198">
        <f>'20 ACs for 2020'!H25</f>
        <v>44</v>
      </c>
      <c r="K115" s="198">
        <f>'20 ACs for 2020'!I25</f>
        <v>10</v>
      </c>
      <c r="L115" s="198">
        <f>'20 ACs for 2020'!J25</f>
        <v>1</v>
      </c>
      <c r="M115" s="176" t="s">
        <v>587</v>
      </c>
      <c r="N115" s="198" t="s">
        <v>790</v>
      </c>
      <c r="O115" s="176">
        <f>'20 ACs for 2020'!T25</f>
        <v>1</v>
      </c>
      <c r="P115" s="176"/>
      <c r="Q115" s="176"/>
      <c r="R115" s="176"/>
      <c r="S115" s="176">
        <v>2020</v>
      </c>
      <c r="T115" s="209" t="s">
        <v>809</v>
      </c>
    </row>
    <row r="116" spans="1:20" ht="28.5" customHeight="1">
      <c r="A116" s="198">
        <v>5</v>
      </c>
      <c r="B116" s="198" t="s">
        <v>683</v>
      </c>
      <c r="C116" s="198" t="str">
        <f>'20 ACs for 2020'!B26</f>
        <v xml:space="preserve">Kdey Sang Khoem Kasekor </v>
      </c>
      <c r="D116" s="204" t="s">
        <v>724</v>
      </c>
      <c r="E116" s="204" t="s">
        <v>725</v>
      </c>
      <c r="F116" s="204" t="s">
        <v>726</v>
      </c>
      <c r="G116" s="198" t="s">
        <v>376</v>
      </c>
      <c r="H116" s="198" t="str">
        <f>'20 ACs for 2020'!F26</f>
        <v>Jun 14, 2019</v>
      </c>
      <c r="I116" s="198">
        <f>'20 ACs for 2020'!G26</f>
        <v>85</v>
      </c>
      <c r="J116" s="198">
        <f>'20 ACs for 2020'!H26</f>
        <v>21</v>
      </c>
      <c r="K116" s="198">
        <f>'20 ACs for 2020'!I26</f>
        <v>8</v>
      </c>
      <c r="L116" s="198">
        <f>'20 ACs for 2020'!J26</f>
        <v>1</v>
      </c>
      <c r="M116" s="176" t="s">
        <v>587</v>
      </c>
      <c r="N116" s="198" t="s">
        <v>791</v>
      </c>
      <c r="O116" s="176"/>
      <c r="P116" s="176"/>
      <c r="Q116" s="176"/>
      <c r="R116" s="176">
        <f>'20 ACs for 2020'!V26</f>
        <v>1</v>
      </c>
      <c r="S116" s="176">
        <v>2020</v>
      </c>
      <c r="T116" s="209" t="s">
        <v>810</v>
      </c>
    </row>
    <row r="117" spans="1:20" ht="20.100000000000001" customHeight="1">
      <c r="A117" s="318"/>
      <c r="B117" s="319"/>
      <c r="C117" s="319"/>
      <c r="D117" s="319"/>
      <c r="E117" s="319"/>
      <c r="F117" s="320"/>
      <c r="G117" s="178">
        <f>COUNT(A112:A116)</f>
        <v>5</v>
      </c>
      <c r="H117" s="178"/>
      <c r="I117" s="199">
        <f>SUM(I112:I116)</f>
        <v>516</v>
      </c>
      <c r="J117" s="199">
        <f t="shared" ref="J117:L117" si="34">SUM(J112:J116)</f>
        <v>204</v>
      </c>
      <c r="K117" s="199">
        <f t="shared" si="34"/>
        <v>42</v>
      </c>
      <c r="L117" s="199">
        <f t="shared" si="34"/>
        <v>6</v>
      </c>
      <c r="M117" s="178"/>
      <c r="N117" s="193"/>
      <c r="O117" s="194">
        <f>COUNT(O112:O116)</f>
        <v>2</v>
      </c>
      <c r="P117" s="194">
        <f t="shared" ref="P117:R117" si="35">COUNT(P112:P116)</f>
        <v>1</v>
      </c>
      <c r="Q117" s="194">
        <f t="shared" si="35"/>
        <v>0</v>
      </c>
      <c r="R117" s="194">
        <f t="shared" si="35"/>
        <v>2</v>
      </c>
      <c r="S117" s="194"/>
      <c r="T117" s="194"/>
    </row>
    <row r="118" spans="1:20" ht="18.95" customHeight="1">
      <c r="A118" s="326" t="s">
        <v>604</v>
      </c>
      <c r="B118" s="327"/>
      <c r="C118" s="328"/>
      <c r="D118" s="328"/>
      <c r="E118" s="328"/>
      <c r="F118" s="328"/>
      <c r="G118" s="217">
        <f>G129</f>
        <v>10</v>
      </c>
      <c r="H118" s="217"/>
      <c r="I118" s="217">
        <f t="shared" ref="I118:R118" si="36">I129</f>
        <v>901</v>
      </c>
      <c r="J118" s="217">
        <f t="shared" si="36"/>
        <v>323</v>
      </c>
      <c r="K118" s="217">
        <f t="shared" si="36"/>
        <v>58</v>
      </c>
      <c r="L118" s="217">
        <f t="shared" si="36"/>
        <v>15</v>
      </c>
      <c r="M118" s="217"/>
      <c r="N118" s="217"/>
      <c r="O118" s="217">
        <f t="shared" si="36"/>
        <v>4</v>
      </c>
      <c r="P118" s="217">
        <f t="shared" si="36"/>
        <v>1</v>
      </c>
      <c r="Q118" s="217">
        <f t="shared" si="36"/>
        <v>0</v>
      </c>
      <c r="R118" s="217">
        <f t="shared" si="36"/>
        <v>5</v>
      </c>
      <c r="S118" s="213"/>
      <c r="T118" s="214"/>
    </row>
    <row r="119" spans="1:20" s="202" customFormat="1" ht="20.100000000000001" customHeight="1">
      <c r="A119" s="173">
        <v>1</v>
      </c>
      <c r="B119" s="173" t="s">
        <v>684</v>
      </c>
      <c r="C119" s="173" t="str">
        <f>'35 ACs for 2021'!B36</f>
        <v>Dar-Memot Pepper</v>
      </c>
      <c r="D119" s="173" t="str">
        <f>'35 ACs for 2021'!C36</f>
        <v>Chamkar kor</v>
      </c>
      <c r="E119" s="173" t="str">
        <f>'35 ACs for 2021'!D36</f>
        <v>Da</v>
      </c>
      <c r="F119" s="173" t="str">
        <f>'35 ACs for 2021'!E36</f>
        <v>Memot</v>
      </c>
      <c r="G119" s="173" t="s">
        <v>615</v>
      </c>
      <c r="H119" s="208">
        <v>40456</v>
      </c>
      <c r="I119" s="173">
        <v>283</v>
      </c>
      <c r="J119" s="173">
        <v>73</v>
      </c>
      <c r="K119" s="173">
        <v>7</v>
      </c>
      <c r="L119" s="173">
        <v>1</v>
      </c>
      <c r="M119" s="176" t="s">
        <v>587</v>
      </c>
      <c r="N119" s="173" t="s">
        <v>792</v>
      </c>
      <c r="O119" s="176"/>
      <c r="P119" s="176"/>
      <c r="Q119" s="176"/>
      <c r="R119" s="176">
        <f>'35 ACs for 2021'!J36</f>
        <v>1</v>
      </c>
      <c r="S119" s="176">
        <v>2021</v>
      </c>
      <c r="T119" s="200" t="str">
        <f>'35 ACs for 2021'!O36</f>
        <v>088 603 8996</v>
      </c>
    </row>
    <row r="120" spans="1:20" s="202" customFormat="1" ht="20.100000000000001" customHeight="1">
      <c r="A120" s="173">
        <v>2</v>
      </c>
      <c r="B120" s="173" t="s">
        <v>685</v>
      </c>
      <c r="C120" s="173" t="str">
        <f>'35 ACs for 2021'!B37</f>
        <v xml:space="preserve">Porpel Meanchey </v>
      </c>
      <c r="D120" s="173" t="str">
        <f>'35 ACs for 2021'!C37</f>
        <v>Toul Chan</v>
      </c>
      <c r="E120" s="173" t="str">
        <f>'35 ACs for 2021'!D37</f>
        <v>Porpel</v>
      </c>
      <c r="F120" s="173" t="str">
        <f>'35 ACs for 2021'!E37</f>
        <v>Ponhea Krek</v>
      </c>
      <c r="G120" s="173" t="s">
        <v>615</v>
      </c>
      <c r="H120" s="208">
        <v>42228</v>
      </c>
      <c r="I120" s="173">
        <v>37</v>
      </c>
      <c r="J120" s="173">
        <v>17</v>
      </c>
      <c r="K120" s="173">
        <v>5</v>
      </c>
      <c r="L120" s="173">
        <v>1</v>
      </c>
      <c r="M120" s="176" t="s">
        <v>587</v>
      </c>
      <c r="N120" s="173" t="s">
        <v>793</v>
      </c>
      <c r="O120" s="176">
        <f>'35 ACs for 2021'!K37</f>
        <v>1</v>
      </c>
      <c r="P120" s="176"/>
      <c r="Q120" s="176"/>
      <c r="R120" s="176"/>
      <c r="S120" s="176">
        <v>2021</v>
      </c>
      <c r="T120" s="200" t="str">
        <f>'35 ACs for 2021'!O37</f>
        <v>097 882 9272</v>
      </c>
    </row>
    <row r="121" spans="1:20" s="202" customFormat="1" ht="20.100000000000001" customHeight="1">
      <c r="A121" s="173">
        <v>3</v>
      </c>
      <c r="B121" s="173" t="s">
        <v>686</v>
      </c>
      <c r="C121" s="173" t="str">
        <f>'35 ACs for 2021'!B38</f>
        <v xml:space="preserve">Arkpirak Ponhea Krek Dambae </v>
      </c>
      <c r="D121" s="173" t="str">
        <f>'35 ACs for 2021'!C38</f>
        <v>Porpel</v>
      </c>
      <c r="E121" s="173" t="str">
        <f>'35 ACs for 2021'!D38</f>
        <v>Porpel</v>
      </c>
      <c r="F121" s="173" t="str">
        <f>'35 ACs for 2021'!E38</f>
        <v>Ponhea Krek</v>
      </c>
      <c r="G121" s="173" t="s">
        <v>615</v>
      </c>
      <c r="H121" s="208">
        <v>41337</v>
      </c>
      <c r="I121" s="173">
        <v>96</v>
      </c>
      <c r="J121" s="173">
        <v>35</v>
      </c>
      <c r="K121" s="173">
        <v>5</v>
      </c>
      <c r="L121" s="173">
        <v>0</v>
      </c>
      <c r="M121" s="176" t="s">
        <v>587</v>
      </c>
      <c r="N121" s="173" t="s">
        <v>794</v>
      </c>
      <c r="O121" s="176"/>
      <c r="P121" s="176"/>
      <c r="Q121" s="176"/>
      <c r="R121" s="176">
        <f>'35 ACs for 2021'!J38</f>
        <v>1</v>
      </c>
      <c r="S121" s="176">
        <v>2021</v>
      </c>
      <c r="T121" s="200" t="str">
        <f>'35 ACs for 2021'!O38</f>
        <v>097 308 8723</v>
      </c>
    </row>
    <row r="122" spans="1:20" s="202" customFormat="1" ht="19.5" customHeight="1">
      <c r="A122" s="173">
        <v>4</v>
      </c>
      <c r="B122" s="173" t="s">
        <v>687</v>
      </c>
      <c r="C122" s="173" t="str">
        <f>'35 ACs for 2021'!B39</f>
        <v xml:space="preserve">Chey Nikum Meanchey </v>
      </c>
      <c r="D122" s="173" t="str">
        <f>'35 ACs for 2021'!C39</f>
        <v>Chey Nikum</v>
      </c>
      <c r="E122" s="173" t="str">
        <f>'35 ACs for 2021'!D39</f>
        <v>Kandal Chhrom</v>
      </c>
      <c r="F122" s="173" t="str">
        <f>'35 ACs for 2021'!E39</f>
        <v>Ponhea Krek</v>
      </c>
      <c r="G122" s="173" t="s">
        <v>615</v>
      </c>
      <c r="H122" s="208">
        <v>44183</v>
      </c>
      <c r="I122" s="173">
        <v>77</v>
      </c>
      <c r="J122" s="173">
        <v>45</v>
      </c>
      <c r="K122" s="173">
        <v>5</v>
      </c>
      <c r="L122" s="173">
        <v>2</v>
      </c>
      <c r="M122" s="176" t="s">
        <v>587</v>
      </c>
      <c r="N122" s="173" t="s">
        <v>795</v>
      </c>
      <c r="O122" s="176">
        <f>'35 ACs for 2021'!K39</f>
        <v>1</v>
      </c>
      <c r="P122" s="176"/>
      <c r="Q122" s="176"/>
      <c r="R122" s="176"/>
      <c r="S122" s="176">
        <v>2021</v>
      </c>
      <c r="T122" s="200" t="str">
        <f>'35 ACs for 2021'!O39</f>
        <v>097 313 1813</v>
      </c>
    </row>
    <row r="123" spans="1:20" s="202" customFormat="1" ht="20.100000000000001" customHeight="1">
      <c r="A123" s="173">
        <v>5</v>
      </c>
      <c r="B123" s="173" t="s">
        <v>688</v>
      </c>
      <c r="C123" s="173" t="str">
        <f>'35 ACs for 2021'!B40</f>
        <v>Romdoul Dontey</v>
      </c>
      <c r="D123" s="173" t="str">
        <f>'35 ACs for 2021'!C40</f>
        <v>Angkor Leu</v>
      </c>
      <c r="E123" s="173" t="str">
        <f>'35 ACs for 2021'!D40</f>
        <v>Dountei</v>
      </c>
      <c r="F123" s="173" t="str">
        <f>'35 ACs for 2021'!E40</f>
        <v>Ponhea Krek</v>
      </c>
      <c r="G123" s="173" t="s">
        <v>615</v>
      </c>
      <c r="H123" s="208">
        <v>42266</v>
      </c>
      <c r="I123" s="173">
        <v>50</v>
      </c>
      <c r="J123" s="173">
        <v>18</v>
      </c>
      <c r="K123" s="173">
        <v>5</v>
      </c>
      <c r="L123" s="173">
        <v>3</v>
      </c>
      <c r="M123" s="176" t="s">
        <v>587</v>
      </c>
      <c r="N123" s="173" t="s">
        <v>796</v>
      </c>
      <c r="O123" s="176"/>
      <c r="P123" s="176">
        <f>'35 ACs for 2021'!I40</f>
        <v>1</v>
      </c>
      <c r="Q123" s="176"/>
      <c r="R123" s="176"/>
      <c r="S123" s="176">
        <v>2021</v>
      </c>
      <c r="T123" s="200" t="str">
        <f>'35 ACs for 2021'!O40</f>
        <v>089 812 291</v>
      </c>
    </row>
    <row r="124" spans="1:20" s="202" customFormat="1" ht="20.100000000000001" customHeight="1">
      <c r="A124" s="173">
        <v>6</v>
      </c>
      <c r="B124" s="173" t="s">
        <v>689</v>
      </c>
      <c r="C124" s="173" t="str">
        <f>'35 ACs for 2021'!B41</f>
        <v xml:space="preserve">Lngieng Meanchey </v>
      </c>
      <c r="D124" s="173" t="str">
        <f>'35 ACs for 2021'!C41</f>
        <v>Smounh</v>
      </c>
      <c r="E124" s="173" t="str">
        <f>'35 ACs for 2021'!D41</f>
        <v>Lngieng</v>
      </c>
      <c r="F124" s="173" t="str">
        <f>'35 ACs for 2021'!E41</f>
        <v>Tboung Khmum</v>
      </c>
      <c r="G124" s="173" t="s">
        <v>615</v>
      </c>
      <c r="H124" s="208">
        <v>43279</v>
      </c>
      <c r="I124" s="173">
        <v>49</v>
      </c>
      <c r="J124" s="173">
        <v>15</v>
      </c>
      <c r="K124" s="173">
        <v>5</v>
      </c>
      <c r="L124" s="173">
        <v>1</v>
      </c>
      <c r="M124" s="176" t="s">
        <v>587</v>
      </c>
      <c r="N124" s="173" t="s">
        <v>797</v>
      </c>
      <c r="O124" s="176"/>
      <c r="P124" s="176"/>
      <c r="Q124" s="176"/>
      <c r="R124" s="176">
        <f>'35 ACs for 2021'!J41</f>
        <v>1</v>
      </c>
      <c r="S124" s="176">
        <v>2021</v>
      </c>
      <c r="T124" s="200" t="str">
        <f>'35 ACs for 2021'!O41</f>
        <v>071 466 9326</v>
      </c>
    </row>
    <row r="125" spans="1:20" s="202" customFormat="1" ht="20.100000000000001" customHeight="1">
      <c r="A125" s="173">
        <v>7</v>
      </c>
      <c r="B125" s="173" t="s">
        <v>690</v>
      </c>
      <c r="C125" s="173" t="str">
        <f>'35 ACs for 2021'!B42</f>
        <v xml:space="preserve">Baitong Korksrok </v>
      </c>
      <c r="D125" s="173" t="str">
        <f>'35 ACs for 2021'!C42</f>
        <v>Kok Srok</v>
      </c>
      <c r="E125" s="173" t="str">
        <f>'35 ACs for 2021'!D42</f>
        <v>Kok Srok</v>
      </c>
      <c r="F125" s="173" t="str">
        <f>'35 ACs for 2021'!E42</f>
        <v>Dombae</v>
      </c>
      <c r="G125" s="173" t="s">
        <v>615</v>
      </c>
      <c r="H125" s="208">
        <v>44168</v>
      </c>
      <c r="I125" s="173">
        <v>60</v>
      </c>
      <c r="J125" s="173">
        <v>10</v>
      </c>
      <c r="K125" s="173">
        <v>5</v>
      </c>
      <c r="L125" s="173">
        <v>1</v>
      </c>
      <c r="M125" s="176" t="s">
        <v>587</v>
      </c>
      <c r="N125" s="173" t="s">
        <v>798</v>
      </c>
      <c r="O125" s="176">
        <f>'35 ACs for 2021'!K42</f>
        <v>1</v>
      </c>
      <c r="P125" s="176"/>
      <c r="Q125" s="176"/>
      <c r="R125" s="176"/>
      <c r="S125" s="176">
        <v>2021</v>
      </c>
      <c r="T125" s="200" t="str">
        <f>'35 ACs for 2021'!O42</f>
        <v>097 444 7314</v>
      </c>
    </row>
    <row r="126" spans="1:20" s="202" customFormat="1" ht="20.100000000000001" customHeight="1">
      <c r="A126" s="173">
        <v>8</v>
      </c>
      <c r="B126" s="173" t="s">
        <v>691</v>
      </c>
      <c r="C126" s="173" t="str">
        <f>'35 ACs for 2021'!B43</f>
        <v>Samaky Meanchey</v>
      </c>
      <c r="D126" s="173" t="str">
        <f>'35 ACs for 2021'!C43</f>
        <v>Chamkar kor</v>
      </c>
      <c r="E126" s="173" t="str">
        <f>'35 ACs for 2021'!D43</f>
        <v>Chork</v>
      </c>
      <c r="F126" s="173" t="str">
        <f>'35 ACs for 2021'!E43</f>
        <v>Ou Raing OV</v>
      </c>
      <c r="G126" s="173" t="s">
        <v>615</v>
      </c>
      <c r="H126" s="208">
        <v>42543</v>
      </c>
      <c r="I126" s="173">
        <v>132</v>
      </c>
      <c r="J126" s="173">
        <v>62</v>
      </c>
      <c r="K126" s="173">
        <v>11</v>
      </c>
      <c r="L126" s="173">
        <v>3</v>
      </c>
      <c r="M126" s="176" t="s">
        <v>587</v>
      </c>
      <c r="N126" s="173" t="s">
        <v>799</v>
      </c>
      <c r="O126" s="176">
        <f>'35 ACs for 2021'!K43</f>
        <v>1</v>
      </c>
      <c r="P126" s="176"/>
      <c r="Q126" s="176"/>
      <c r="R126" s="176"/>
      <c r="S126" s="176">
        <v>2021</v>
      </c>
      <c r="T126" s="200" t="str">
        <f>'35 ACs for 2021'!O43</f>
        <v>077 921 161</v>
      </c>
    </row>
    <row r="127" spans="1:20" s="202" customFormat="1" ht="20.100000000000001" customHeight="1">
      <c r="A127" s="173">
        <v>9</v>
      </c>
      <c r="B127" s="173" t="s">
        <v>692</v>
      </c>
      <c r="C127" s="173" t="str">
        <f>'35 ACs for 2021'!B44</f>
        <v>Romchek Meanchey</v>
      </c>
      <c r="D127" s="173" t="str">
        <f>'35 ACs for 2021'!C44</f>
        <v>Kampey</v>
      </c>
      <c r="E127" s="173" t="str">
        <f>'35 ACs for 2021'!D44</f>
        <v>Rom Chek</v>
      </c>
      <c r="F127" s="173" t="str">
        <f>'35 ACs for 2021'!E44</f>
        <v>Memot</v>
      </c>
      <c r="G127" s="173" t="s">
        <v>615</v>
      </c>
      <c r="H127" s="208">
        <v>44168</v>
      </c>
      <c r="I127" s="173">
        <v>54</v>
      </c>
      <c r="J127" s="173">
        <v>16</v>
      </c>
      <c r="K127" s="173">
        <v>5</v>
      </c>
      <c r="L127" s="173">
        <v>1</v>
      </c>
      <c r="M127" s="176" t="s">
        <v>587</v>
      </c>
      <c r="N127" s="173" t="s">
        <v>800</v>
      </c>
      <c r="O127" s="176"/>
      <c r="P127" s="176"/>
      <c r="Q127" s="176"/>
      <c r="R127" s="176">
        <f>'35 ACs for 2021'!J44</f>
        <v>1</v>
      </c>
      <c r="S127" s="176">
        <v>2021</v>
      </c>
      <c r="T127" s="200" t="str">
        <f>'35 ACs for 2021'!O44</f>
        <v>097 507 0580</v>
      </c>
    </row>
    <row r="128" spans="1:20" s="202" customFormat="1" ht="20.100000000000001" customHeight="1">
      <c r="A128" s="173">
        <v>10</v>
      </c>
      <c r="B128" s="173" t="s">
        <v>693</v>
      </c>
      <c r="C128" s="173" t="str">
        <f>'35 ACs for 2021'!B45</f>
        <v>Seda Meanchey</v>
      </c>
      <c r="D128" s="173" t="str">
        <f>'35 ACs for 2021'!C45</f>
        <v>Seda Senchey</v>
      </c>
      <c r="E128" s="173" t="str">
        <f>'35 ACs for 2021'!D45</f>
        <v>Seda</v>
      </c>
      <c r="F128" s="173" t="str">
        <f>'35 ACs for 2021'!E45</f>
        <v>Dombae</v>
      </c>
      <c r="G128" s="173" t="s">
        <v>615</v>
      </c>
      <c r="H128" s="208">
        <v>42506</v>
      </c>
      <c r="I128" s="173">
        <v>63</v>
      </c>
      <c r="J128" s="173">
        <v>32</v>
      </c>
      <c r="K128" s="173">
        <v>5</v>
      </c>
      <c r="L128" s="173">
        <v>2</v>
      </c>
      <c r="M128" s="176" t="s">
        <v>587</v>
      </c>
      <c r="N128" s="173" t="s">
        <v>801</v>
      </c>
      <c r="O128" s="176"/>
      <c r="P128" s="176"/>
      <c r="Q128" s="176"/>
      <c r="R128" s="176">
        <f>'35 ACs for 2021'!J45</f>
        <v>1</v>
      </c>
      <c r="S128" s="176">
        <v>2021</v>
      </c>
      <c r="T128" s="200" t="s">
        <v>808</v>
      </c>
    </row>
    <row r="129" spans="1:20">
      <c r="A129" s="318"/>
      <c r="B129" s="319"/>
      <c r="C129" s="319"/>
      <c r="D129" s="319"/>
      <c r="E129" s="319"/>
      <c r="F129" s="320"/>
      <c r="G129" s="178">
        <f>COUNT(A119:A128)</f>
        <v>10</v>
      </c>
      <c r="H129" s="178"/>
      <c r="I129" s="178">
        <f>SUM(I119:I128)</f>
        <v>901</v>
      </c>
      <c r="J129" s="178">
        <f t="shared" ref="J129:L129" si="37">SUM(J119:J128)</f>
        <v>323</v>
      </c>
      <c r="K129" s="178">
        <f t="shared" si="37"/>
        <v>58</v>
      </c>
      <c r="L129" s="178">
        <f t="shared" si="37"/>
        <v>15</v>
      </c>
      <c r="M129" s="178"/>
      <c r="N129" s="193"/>
      <c r="O129" s="194">
        <f>COUNT(O119:O128)</f>
        <v>4</v>
      </c>
      <c r="P129" s="194">
        <f t="shared" ref="P129:R129" si="38">COUNT(P119:P128)</f>
        <v>1</v>
      </c>
      <c r="Q129" s="194">
        <f t="shared" si="38"/>
        <v>0</v>
      </c>
      <c r="R129" s="194">
        <f t="shared" si="38"/>
        <v>5</v>
      </c>
      <c r="S129" s="194"/>
      <c r="T129" s="194"/>
    </row>
    <row r="130" spans="1:20" ht="27" customHeight="1">
      <c r="A130" s="321" t="s">
        <v>605</v>
      </c>
      <c r="B130" s="322"/>
      <c r="C130" s="323"/>
      <c r="D130" s="323"/>
      <c r="E130" s="323"/>
      <c r="F130" s="323"/>
      <c r="G130" s="217">
        <f>G132+G137</f>
        <v>5</v>
      </c>
      <c r="H130" s="217"/>
      <c r="I130" s="217">
        <f t="shared" ref="I130:R130" si="39">I132+I137</f>
        <v>276</v>
      </c>
      <c r="J130" s="217">
        <f t="shared" si="39"/>
        <v>80</v>
      </c>
      <c r="K130" s="217">
        <f t="shared" si="39"/>
        <v>44</v>
      </c>
      <c r="L130" s="217">
        <f t="shared" si="39"/>
        <v>5</v>
      </c>
      <c r="M130" s="217"/>
      <c r="N130" s="217"/>
      <c r="O130" s="217">
        <f t="shared" si="39"/>
        <v>3</v>
      </c>
      <c r="P130" s="217">
        <f t="shared" si="39"/>
        <v>0</v>
      </c>
      <c r="Q130" s="217">
        <f t="shared" si="39"/>
        <v>1</v>
      </c>
      <c r="R130" s="217">
        <f t="shared" si="39"/>
        <v>1</v>
      </c>
      <c r="S130" s="213"/>
      <c r="T130" s="214"/>
    </row>
    <row r="131" spans="1:20" ht="76.5">
      <c r="A131" s="173">
        <v>1</v>
      </c>
      <c r="B131" s="174" t="s">
        <v>241</v>
      </c>
      <c r="C131" s="192" t="s">
        <v>242</v>
      </c>
      <c r="D131" s="174" t="s">
        <v>243</v>
      </c>
      <c r="E131" s="174" t="s">
        <v>244</v>
      </c>
      <c r="F131" s="174" t="s">
        <v>245</v>
      </c>
      <c r="G131" s="174" t="s">
        <v>19</v>
      </c>
      <c r="H131" s="208">
        <v>43473</v>
      </c>
      <c r="I131" s="174">
        <v>68</v>
      </c>
      <c r="J131" s="174">
        <v>31</v>
      </c>
      <c r="K131" s="174">
        <v>5</v>
      </c>
      <c r="L131" s="174">
        <v>0</v>
      </c>
      <c r="M131" s="174" t="s">
        <v>246</v>
      </c>
      <c r="N131" s="195" t="s">
        <v>648</v>
      </c>
      <c r="O131" s="176">
        <v>1</v>
      </c>
      <c r="P131" s="176"/>
      <c r="Q131" s="176"/>
      <c r="R131" s="176"/>
      <c r="S131" s="176">
        <v>2022</v>
      </c>
      <c r="T131" s="209" t="s">
        <v>247</v>
      </c>
    </row>
    <row r="132" spans="1:20">
      <c r="A132" s="297" t="s">
        <v>650</v>
      </c>
      <c r="B132" s="298"/>
      <c r="C132" s="298"/>
      <c r="D132" s="298"/>
      <c r="E132" s="298"/>
      <c r="F132" s="304"/>
      <c r="G132" s="178">
        <f>COUNT(A131)</f>
        <v>1</v>
      </c>
      <c r="H132" s="178"/>
      <c r="I132" s="178">
        <f>SUM(I131)</f>
        <v>68</v>
      </c>
      <c r="J132" s="178">
        <f t="shared" ref="J132:L132" si="40">SUM(J131)</f>
        <v>31</v>
      </c>
      <c r="K132" s="178">
        <f t="shared" si="40"/>
        <v>5</v>
      </c>
      <c r="L132" s="178">
        <f t="shared" si="40"/>
        <v>0</v>
      </c>
      <c r="M132" s="178"/>
      <c r="N132" s="193"/>
      <c r="O132" s="194">
        <f>COUNT(O131)</f>
        <v>1</v>
      </c>
      <c r="P132" s="194">
        <f t="shared" ref="P132:R132" si="41">COUNT(P131)</f>
        <v>0</v>
      </c>
      <c r="Q132" s="194">
        <f t="shared" si="41"/>
        <v>0</v>
      </c>
      <c r="R132" s="194">
        <f t="shared" si="41"/>
        <v>0</v>
      </c>
      <c r="S132" s="194"/>
      <c r="T132" s="194"/>
    </row>
    <row r="133" spans="1:20" ht="76.5">
      <c r="A133" s="198">
        <v>1</v>
      </c>
      <c r="B133" s="198" t="str">
        <f>'19 ACs for 2023'!B27</f>
        <v>ស.ក ស្វាយចន្ទីរំចេក</v>
      </c>
      <c r="C133" s="198" t="str">
        <f>'19 ACs for 2023'!C27</f>
        <v>Svay Chanty 
Ramchek AC</v>
      </c>
      <c r="D133" s="201" t="str">
        <f>'19 ACs for 2023'!D27</f>
        <v>ឈើខ្លឹម
Chher Kheam</v>
      </c>
      <c r="E133" s="201" t="str">
        <f>'19 ACs for 2023'!E27</f>
        <v>រំចេក
Ramchek</v>
      </c>
      <c r="F133" s="201" t="str">
        <f>'19 ACs for 2023'!F27</f>
        <v>មេមត់
Memot</v>
      </c>
      <c r="G133" s="201" t="str">
        <f>'19 ACs for 2023'!G27</f>
        <v>ត្បូងឃ្មុំ
Tboung Khmum</v>
      </c>
      <c r="H133" s="176" t="s">
        <v>632</v>
      </c>
      <c r="I133" s="176">
        <v>72</v>
      </c>
      <c r="J133" s="176">
        <v>26</v>
      </c>
      <c r="K133" s="176">
        <v>10</v>
      </c>
      <c r="L133" s="176">
        <v>1</v>
      </c>
      <c r="M133" s="201" t="str">
        <f>'19 ACs for 2023'!H27</f>
        <v>X=619851
Y=1328258</v>
      </c>
      <c r="N133" s="173" t="s">
        <v>802</v>
      </c>
      <c r="O133" s="176"/>
      <c r="P133" s="176"/>
      <c r="Q133" s="176"/>
      <c r="R133" s="176">
        <f>'19 ACs for 2023'!L27</f>
        <v>1</v>
      </c>
      <c r="S133" s="176">
        <v>2022</v>
      </c>
      <c r="T133" s="209" t="s">
        <v>811</v>
      </c>
    </row>
    <row r="134" spans="1:20" ht="76.5">
      <c r="A134" s="198">
        <v>2</v>
      </c>
      <c r="B134" s="198" t="str">
        <f>'19 ACs for 2023'!B28</f>
        <v>ស.ក ជីរោទ៌រុងរឿង</v>
      </c>
      <c r="C134" s="198" t="str">
        <f>'19 ACs for 2023'!C28</f>
        <v>Chiral Rung 
Roeung AC</v>
      </c>
      <c r="D134" s="201" t="str">
        <f>'19 ACs for 2023'!D28</f>
        <v>កំពង់ឫស្សី
Kangpong Rusey</v>
      </c>
      <c r="E134" s="201" t="str">
        <f>'19 ACs for 2023'!E28</f>
        <v>ជីរោទ៌
Chiral</v>
      </c>
      <c r="F134" s="201" t="str">
        <f>'19 ACs for 2023'!F28</f>
        <v>ត្បូងឃ្មុំ
Tboung Khmum</v>
      </c>
      <c r="G134" s="201" t="str">
        <f>'19 ACs for 2023'!G28</f>
        <v>ត្បូងឃ្មុំ
Tboung Khmum</v>
      </c>
      <c r="H134" s="176">
        <v>2021</v>
      </c>
      <c r="I134" s="176">
        <v>43</v>
      </c>
      <c r="J134" s="176">
        <v>4</v>
      </c>
      <c r="K134" s="176">
        <v>11</v>
      </c>
      <c r="L134" s="176">
        <v>1</v>
      </c>
      <c r="M134" s="201" t="str">
        <f>'19 ACs for 2023'!H28</f>
        <v>X=555191
Y=1328376</v>
      </c>
      <c r="N134" s="173" t="s">
        <v>803</v>
      </c>
      <c r="O134" s="176"/>
      <c r="P134" s="176"/>
      <c r="Q134" s="176">
        <f>'19 ACs for 2023'!K28</f>
        <v>1</v>
      </c>
      <c r="R134" s="176"/>
      <c r="S134" s="176">
        <v>2022</v>
      </c>
      <c r="T134" s="209" t="s">
        <v>812</v>
      </c>
    </row>
    <row r="135" spans="1:20" ht="76.5">
      <c r="A135" s="198">
        <v>3</v>
      </c>
      <c r="B135" s="198" t="str">
        <f>'19 ACs for 2023'!B29</f>
        <v>ស.ក អូររាំងឳមានជ័យ</v>
      </c>
      <c r="C135" s="198" t="str">
        <f>'19 ACs for 2023'!C29</f>
        <v>Or Reang Ov 
Mean Chey  AC</v>
      </c>
      <c r="D135" s="201" t="str">
        <f>'19 ACs for 2023'!D29</f>
        <v>ទំនាប
Tamneab</v>
      </c>
      <c r="E135" s="201" t="str">
        <f>'19 ACs for 2023'!E29</f>
        <v>គងជ័យ
Kang Chey</v>
      </c>
      <c r="F135" s="201" t="str">
        <f>'19 ACs for 2023'!F29</f>
        <v>អូររាំងឳ
Or Reang Ov</v>
      </c>
      <c r="G135" s="201" t="str">
        <f>'19 ACs for 2023'!G29</f>
        <v>ត្បូងឃ្មុំ
Tboung Khmum</v>
      </c>
      <c r="H135" s="176" t="s">
        <v>633</v>
      </c>
      <c r="I135" s="176">
        <v>42</v>
      </c>
      <c r="J135" s="176">
        <v>6</v>
      </c>
      <c r="K135" s="176">
        <v>10</v>
      </c>
      <c r="L135" s="176">
        <v>0</v>
      </c>
      <c r="M135" s="201" t="str">
        <f>'19 ACs for 2023'!H29</f>
        <v>X=556350
Y=1304224</v>
      </c>
      <c r="N135" s="173" t="s">
        <v>804</v>
      </c>
      <c r="O135" s="176">
        <f>'19 ACs for 2023'!K29</f>
        <v>1</v>
      </c>
      <c r="P135" s="176"/>
      <c r="Q135" s="176"/>
      <c r="R135" s="176"/>
      <c r="S135" s="176">
        <v>2022</v>
      </c>
      <c r="T135" s="209" t="s">
        <v>814</v>
      </c>
    </row>
    <row r="136" spans="1:20" ht="76.5">
      <c r="A136" s="198">
        <v>4</v>
      </c>
      <c r="B136" s="198" t="str">
        <f>'19 ACs for 2023'!B30</f>
        <v>ស.ក សាមគ្គី ឃុំមៀន</v>
      </c>
      <c r="C136" s="198" t="str">
        <f>'19 ACs for 2023'!C30</f>
        <v>Samaky Khum 
Mean  AC</v>
      </c>
      <c r="D136" s="201" t="str">
        <f>'19 ACs for 2023'!D30</f>
        <v>ព្រៃសំបូរលិច 
Prey Sambo Lech</v>
      </c>
      <c r="E136" s="201" t="str">
        <f>'19 ACs for 2023'!E30</f>
        <v>មៀន 
Mean</v>
      </c>
      <c r="F136" s="201" t="str">
        <f>'19 ACs for 2023'!F30</f>
        <v>អូររាំងឳ
Or Reang Ov</v>
      </c>
      <c r="G136" s="201" t="str">
        <f>'19 ACs for 2023'!G30</f>
        <v>ត្បូងឃ្មុំ
Tboung Khmum</v>
      </c>
      <c r="H136" s="176" t="s">
        <v>634</v>
      </c>
      <c r="I136" s="176">
        <v>51</v>
      </c>
      <c r="J136" s="176">
        <v>13</v>
      </c>
      <c r="K136" s="176">
        <v>8</v>
      </c>
      <c r="L136" s="176">
        <v>3</v>
      </c>
      <c r="M136" s="201" t="str">
        <f>'19 ACs for 2023'!H30</f>
        <v>X=549963
Y=1303858</v>
      </c>
      <c r="N136" s="173" t="s">
        <v>805</v>
      </c>
      <c r="O136" s="176">
        <f>'19 ACs for 2023'!K30</f>
        <v>1</v>
      </c>
      <c r="P136" s="176"/>
      <c r="Q136" s="176"/>
      <c r="R136" s="176"/>
      <c r="S136" s="176">
        <v>2022</v>
      </c>
      <c r="T136" s="209" t="s">
        <v>813</v>
      </c>
    </row>
    <row r="137" spans="1:20">
      <c r="A137" s="312" t="s">
        <v>649</v>
      </c>
      <c r="B137" s="313"/>
      <c r="C137" s="313"/>
      <c r="D137" s="313"/>
      <c r="E137" s="313"/>
      <c r="F137" s="314"/>
      <c r="G137" s="178">
        <f>COUNT(A133:A136)</f>
        <v>4</v>
      </c>
      <c r="H137" s="178"/>
      <c r="I137" s="178">
        <f>SUM(I133:I136)</f>
        <v>208</v>
      </c>
      <c r="J137" s="178">
        <f>SUM(J133:J136)</f>
        <v>49</v>
      </c>
      <c r="K137" s="178">
        <f>SUM(K133:K136)</f>
        <v>39</v>
      </c>
      <c r="L137" s="178">
        <f>SUM(L133:L136)</f>
        <v>5</v>
      </c>
      <c r="M137" s="178"/>
      <c r="N137" s="193"/>
      <c r="O137" s="194">
        <f>COUNT(O133:O136)</f>
        <v>2</v>
      </c>
      <c r="P137" s="194">
        <f t="shared" ref="P137:R137" si="42">COUNT(P133:P136)</f>
        <v>0</v>
      </c>
      <c r="Q137" s="194">
        <f t="shared" si="42"/>
        <v>1</v>
      </c>
      <c r="R137" s="194">
        <f t="shared" si="42"/>
        <v>1</v>
      </c>
      <c r="S137" s="194"/>
      <c r="T137" s="194"/>
    </row>
    <row r="138" spans="1:20">
      <c r="A138" s="283" t="s">
        <v>616</v>
      </c>
      <c r="B138" s="284"/>
      <c r="C138" s="284"/>
      <c r="D138" s="284"/>
      <c r="E138" s="284"/>
      <c r="F138" s="284"/>
      <c r="G138" s="191">
        <f>SUM(G111,G118,G130)</f>
        <v>20</v>
      </c>
      <c r="H138" s="191"/>
      <c r="I138" s="191">
        <f t="shared" ref="I138:R138" si="43">SUM(I111,I118,I130)</f>
        <v>1693</v>
      </c>
      <c r="J138" s="191">
        <f t="shared" si="43"/>
        <v>607</v>
      </c>
      <c r="K138" s="191">
        <f t="shared" si="43"/>
        <v>144</v>
      </c>
      <c r="L138" s="191">
        <f t="shared" si="43"/>
        <v>26</v>
      </c>
      <c r="M138" s="191"/>
      <c r="N138" s="191"/>
      <c r="O138" s="191">
        <f t="shared" si="43"/>
        <v>9</v>
      </c>
      <c r="P138" s="191">
        <f t="shared" si="43"/>
        <v>2</v>
      </c>
      <c r="Q138" s="191">
        <f t="shared" si="43"/>
        <v>1</v>
      </c>
      <c r="R138" s="191">
        <f t="shared" si="43"/>
        <v>8</v>
      </c>
      <c r="S138" s="191"/>
      <c r="T138" s="197"/>
    </row>
    <row r="139" spans="1:20">
      <c r="A139" s="329" t="s">
        <v>617</v>
      </c>
      <c r="B139" s="330"/>
      <c r="C139" s="330"/>
      <c r="D139" s="330"/>
      <c r="E139" s="330"/>
      <c r="F139" s="330"/>
      <c r="G139" s="164">
        <f>SUM(G35,G81,G106,G138)</f>
        <v>86</v>
      </c>
      <c r="H139" s="164"/>
      <c r="I139" s="224">
        <f>SUM(I35,I81,I106,I138)</f>
        <v>11071</v>
      </c>
      <c r="J139" s="224">
        <f>SUM(J35,J81,J106,J138)</f>
        <v>5969</v>
      </c>
      <c r="K139" s="224">
        <f>SUM(K35,K81,K106,K138)</f>
        <v>671</v>
      </c>
      <c r="L139" s="224">
        <f>SUM(L35,L81,L106,L138)</f>
        <v>186</v>
      </c>
      <c r="M139" s="164"/>
      <c r="N139" s="164"/>
      <c r="O139" s="164">
        <f>SUM(O35,O81,O106,O138)</f>
        <v>57</v>
      </c>
      <c r="P139" s="164">
        <f>SUM(P35,P81,P106,P138)</f>
        <v>18</v>
      </c>
      <c r="Q139" s="164">
        <f>SUM(Q35,Q81,Q106,Q138)</f>
        <v>1</v>
      </c>
      <c r="R139" s="164">
        <f>SUM(R35,R81,R106,R138)</f>
        <v>10</v>
      </c>
      <c r="S139" s="164"/>
      <c r="T139" s="164"/>
    </row>
    <row r="141" spans="1:20">
      <c r="D141" s="324" t="s">
        <v>816</v>
      </c>
      <c r="E141" s="325"/>
      <c r="F141" s="215">
        <v>2020</v>
      </c>
      <c r="G141" s="221">
        <f>SUM(G7,G40,G86,G111)</f>
        <v>20</v>
      </c>
      <c r="H141" s="221"/>
      <c r="I141" s="222">
        <f t="shared" ref="I141:R141" si="44">SUM(I7,I40,I86,I111)</f>
        <v>3772</v>
      </c>
      <c r="J141" s="222">
        <f t="shared" si="44"/>
        <v>2061</v>
      </c>
      <c r="K141" s="222">
        <f t="shared" si="44"/>
        <v>159</v>
      </c>
      <c r="L141" s="222">
        <f t="shared" si="44"/>
        <v>48</v>
      </c>
      <c r="M141" s="221"/>
      <c r="N141" s="221"/>
      <c r="O141" s="221">
        <f t="shared" si="44"/>
        <v>12</v>
      </c>
      <c r="P141" s="221">
        <f t="shared" si="44"/>
        <v>5</v>
      </c>
      <c r="Q141" s="221">
        <f t="shared" si="44"/>
        <v>0</v>
      </c>
      <c r="R141" s="221">
        <f t="shared" si="44"/>
        <v>3</v>
      </c>
    </row>
    <row r="142" spans="1:20">
      <c r="F142" s="215">
        <v>2021</v>
      </c>
      <c r="G142" s="221">
        <f>SUM(G14,G47,G93,G118)</f>
        <v>35</v>
      </c>
      <c r="H142" s="221"/>
      <c r="I142" s="222">
        <f t="shared" ref="I142:R142" si="45">SUM(I14,I47,I93,I118)</f>
        <v>4510</v>
      </c>
      <c r="J142" s="222">
        <f t="shared" si="45"/>
        <v>2562</v>
      </c>
      <c r="K142" s="222">
        <f t="shared" si="45"/>
        <v>258</v>
      </c>
      <c r="L142" s="222">
        <f t="shared" si="45"/>
        <v>76</v>
      </c>
      <c r="M142" s="221"/>
      <c r="N142" s="221"/>
      <c r="O142" s="221">
        <f t="shared" si="45"/>
        <v>20</v>
      </c>
      <c r="P142" s="221">
        <f t="shared" si="45"/>
        <v>10</v>
      </c>
      <c r="Q142" s="221">
        <f t="shared" si="45"/>
        <v>0</v>
      </c>
      <c r="R142" s="221">
        <f t="shared" si="45"/>
        <v>5</v>
      </c>
    </row>
    <row r="143" spans="1:20">
      <c r="F143" s="215">
        <v>2022</v>
      </c>
      <c r="G143" s="221">
        <f>SUM(G24,G62,G99,G130)</f>
        <v>25</v>
      </c>
      <c r="H143" s="221"/>
      <c r="I143" s="222">
        <f t="shared" ref="I143:R143" si="46">SUM(I24,I62,I99,I130)</f>
        <v>2285</v>
      </c>
      <c r="J143" s="222">
        <f t="shared" si="46"/>
        <v>1058</v>
      </c>
      <c r="K143" s="222">
        <f t="shared" si="46"/>
        <v>204</v>
      </c>
      <c r="L143" s="222">
        <f t="shared" si="46"/>
        <v>42</v>
      </c>
      <c r="M143" s="221"/>
      <c r="N143" s="221"/>
      <c r="O143" s="221">
        <f t="shared" si="46"/>
        <v>20</v>
      </c>
      <c r="P143" s="221">
        <f t="shared" si="46"/>
        <v>2</v>
      </c>
      <c r="Q143" s="221">
        <f t="shared" si="46"/>
        <v>1</v>
      </c>
      <c r="R143" s="221">
        <f t="shared" si="46"/>
        <v>2</v>
      </c>
    </row>
    <row r="144" spans="1:20" ht="26.25" thickBot="1">
      <c r="F144" s="215">
        <v>2023</v>
      </c>
      <c r="G144" s="221">
        <f>SUM(G34,G80)</f>
        <v>6</v>
      </c>
      <c r="I144" s="221">
        <f t="shared" ref="I144:R144" si="47">SUM(I34,I80)</f>
        <v>504</v>
      </c>
      <c r="J144" s="221">
        <f t="shared" si="47"/>
        <v>288</v>
      </c>
      <c r="K144" s="221">
        <f t="shared" si="47"/>
        <v>50</v>
      </c>
      <c r="L144" s="221">
        <f t="shared" si="47"/>
        <v>20</v>
      </c>
      <c r="O144" s="221">
        <f t="shared" si="47"/>
        <v>5</v>
      </c>
      <c r="P144" s="221">
        <f t="shared" si="47"/>
        <v>1</v>
      </c>
      <c r="Q144" s="221">
        <f t="shared" si="47"/>
        <v>0</v>
      </c>
      <c r="R144" s="221">
        <f t="shared" si="47"/>
        <v>0</v>
      </c>
    </row>
    <row r="145" spans="7:19" ht="26.25" thickTop="1">
      <c r="G145" s="223">
        <f>SUM(G141:G144)</f>
        <v>86</v>
      </c>
      <c r="I145" s="225">
        <f t="shared" ref="I145:R145" si="48">SUM(I141:I144)</f>
        <v>11071</v>
      </c>
      <c r="J145" s="225">
        <f t="shared" si="48"/>
        <v>5969</v>
      </c>
      <c r="K145" s="225">
        <f t="shared" si="48"/>
        <v>671</v>
      </c>
      <c r="L145" s="225">
        <f t="shared" si="48"/>
        <v>186</v>
      </c>
      <c r="O145" s="223">
        <f t="shared" si="48"/>
        <v>57</v>
      </c>
      <c r="P145" s="223">
        <f t="shared" si="48"/>
        <v>18</v>
      </c>
      <c r="Q145" s="223">
        <f t="shared" si="48"/>
        <v>1</v>
      </c>
      <c r="R145" s="223">
        <f t="shared" si="48"/>
        <v>10</v>
      </c>
      <c r="S145" s="226">
        <f>SUM(O145:R145)</f>
        <v>86</v>
      </c>
    </row>
  </sheetData>
  <mergeCells count="102">
    <mergeCell ref="D109:G109"/>
    <mergeCell ref="A107:T107"/>
    <mergeCell ref="A40:F40"/>
    <mergeCell ref="A24:F24"/>
    <mergeCell ref="A14:F14"/>
    <mergeCell ref="A7:F7"/>
    <mergeCell ref="D141:E141"/>
    <mergeCell ref="A130:F130"/>
    <mergeCell ref="A118:F118"/>
    <mergeCell ref="A111:F111"/>
    <mergeCell ref="A99:F99"/>
    <mergeCell ref="A93:F93"/>
    <mergeCell ref="A86:F86"/>
    <mergeCell ref="A62:F62"/>
    <mergeCell ref="A47:F47"/>
    <mergeCell ref="A108:T108"/>
    <mergeCell ref="A137:F137"/>
    <mergeCell ref="A138:F138"/>
    <mergeCell ref="A139:F139"/>
    <mergeCell ref="A129:F129"/>
    <mergeCell ref="A132:F132"/>
    <mergeCell ref="A117:F117"/>
    <mergeCell ref="A109:A110"/>
    <mergeCell ref="B109:B110"/>
    <mergeCell ref="C109:C110"/>
    <mergeCell ref="A105:F105"/>
    <mergeCell ref="P84:P85"/>
    <mergeCell ref="Q84:Q85"/>
    <mergeCell ref="R84:R85"/>
    <mergeCell ref="T84:T85"/>
    <mergeCell ref="A98:F98"/>
    <mergeCell ref="A101:F101"/>
    <mergeCell ref="I84:J84"/>
    <mergeCell ref="K84:L84"/>
    <mergeCell ref="M84:M85"/>
    <mergeCell ref="N84:N85"/>
    <mergeCell ref="O84:O85"/>
    <mergeCell ref="A84:A85"/>
    <mergeCell ref="O109:O110"/>
    <mergeCell ref="P109:P110"/>
    <mergeCell ref="Q109:Q110"/>
    <mergeCell ref="A92:F92"/>
    <mergeCell ref="H109:H110"/>
    <mergeCell ref="I109:J109"/>
    <mergeCell ref="K109:L109"/>
    <mergeCell ref="M109:M110"/>
    <mergeCell ref="N109:N110"/>
    <mergeCell ref="R109:R110"/>
    <mergeCell ref="B71:F71"/>
    <mergeCell ref="A80:F80"/>
    <mergeCell ref="A83:T83"/>
    <mergeCell ref="A81:F81"/>
    <mergeCell ref="B84:B85"/>
    <mergeCell ref="C84:C85"/>
    <mergeCell ref="B76:F76"/>
    <mergeCell ref="D84:G84"/>
    <mergeCell ref="H84:H85"/>
    <mergeCell ref="T109:T110"/>
    <mergeCell ref="A82:T82"/>
    <mergeCell ref="A106:F106"/>
    <mergeCell ref="N38:N39"/>
    <mergeCell ref="O38:O39"/>
    <mergeCell ref="P38:P39"/>
    <mergeCell ref="A38:A39"/>
    <mergeCell ref="B38:B39"/>
    <mergeCell ref="B27:F27"/>
    <mergeCell ref="A34:F34"/>
    <mergeCell ref="A36:T36"/>
    <mergeCell ref="T38:T39"/>
    <mergeCell ref="A37:T37"/>
    <mergeCell ref="A30:F30"/>
    <mergeCell ref="C38:C39"/>
    <mergeCell ref="D38:G38"/>
    <mergeCell ref="H38:H39"/>
    <mergeCell ref="R38:R39"/>
    <mergeCell ref="Q38:Q39"/>
    <mergeCell ref="I38:J38"/>
    <mergeCell ref="K38:L38"/>
    <mergeCell ref="M38:M39"/>
    <mergeCell ref="B46:F46"/>
    <mergeCell ref="A61:F61"/>
    <mergeCell ref="A1:T1"/>
    <mergeCell ref="A35:F35"/>
    <mergeCell ref="A2:T2"/>
    <mergeCell ref="A3:T3"/>
    <mergeCell ref="A4:A5"/>
    <mergeCell ref="B4:B5"/>
    <mergeCell ref="O4:O5"/>
    <mergeCell ref="B23:F23"/>
    <mergeCell ref="P4:P5"/>
    <mergeCell ref="T4:T5"/>
    <mergeCell ref="Q4:Q5"/>
    <mergeCell ref="R4:R5"/>
    <mergeCell ref="M4:M5"/>
    <mergeCell ref="N4:N5"/>
    <mergeCell ref="A6:T6"/>
    <mergeCell ref="C4:C5"/>
    <mergeCell ref="D4:G4"/>
    <mergeCell ref="H4:H5"/>
    <mergeCell ref="I4:J4"/>
    <mergeCell ref="K4:L4"/>
    <mergeCell ref="B13:F13"/>
  </mergeCells>
  <phoneticPr fontId="50" type="noConversion"/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 ACs for 2020</vt:lpstr>
      <vt:lpstr>35 ACs for 2021</vt:lpstr>
      <vt:lpstr>12 ACs for 2022</vt:lpstr>
      <vt:lpstr>19 ACs for 2023</vt:lpstr>
      <vt:lpstr>Total ACs 2020-2023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ASUS-PC</dc:creator>
  <cp:lastModifiedBy>Bunny</cp:lastModifiedBy>
  <cp:lastPrinted>2022-07-04T07:02:50Z</cp:lastPrinted>
  <dcterms:created xsi:type="dcterms:W3CDTF">2021-08-13T12:55:44Z</dcterms:created>
  <dcterms:modified xsi:type="dcterms:W3CDTF">2023-05-15T03:12:54Z</dcterms:modified>
</cp:coreProperties>
</file>